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codeName="ThisWorkbook" defaultThemeVersion="124226"/>
  <xr:revisionPtr revIDLastSave="0" documentId="13_ncr:1_{340ADA09-E302-4375-A81F-7024C2F1828E}" xr6:coauthVersionLast="45" xr6:coauthVersionMax="45" xr10:uidLastSave="{00000000-0000-0000-0000-000000000000}"/>
  <bookViews>
    <workbookView xWindow="-120" yWindow="-120" windowWidth="29040" windowHeight="15840" tabRatio="836" xr2:uid="{00000000-000D-0000-FFFF-FFFF00000000}"/>
  </bookViews>
  <sheets>
    <sheet name="BRMW" sheetId="1" r:id="rId1"/>
    <sheet name="BRMM" sheetId="2" r:id="rId2"/>
    <sheet name="BRMQ" sheetId="3" r:id="rId3"/>
    <sheet name="BRMGS" sheetId="4" r:id="rId4"/>
    <sheet name="BRMGN_WS&amp;CS" sheetId="6" r:id="rId5"/>
    <sheet name="BRMGY" sheetId="8" r:id="rId6"/>
    <sheet name="Centralizator Volume &amp; PMP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8" l="1"/>
  <c r="E22" i="8"/>
  <c r="C23" i="8"/>
  <c r="C22" i="8"/>
  <c r="J47" i="2"/>
  <c r="K47" i="2" s="1"/>
  <c r="H47" i="2"/>
  <c r="C47" i="2"/>
  <c r="J45" i="2"/>
  <c r="K45" i="2" s="1"/>
  <c r="I45" i="2"/>
  <c r="H45" i="2"/>
  <c r="J43" i="2"/>
  <c r="K43" i="2" s="1"/>
  <c r="H43" i="2"/>
  <c r="J41" i="2"/>
  <c r="K41" i="2" s="1"/>
  <c r="I41" i="2"/>
  <c r="H41" i="2"/>
  <c r="C41" i="2"/>
  <c r="C21" i="8"/>
  <c r="C20" i="8"/>
  <c r="C19" i="8"/>
  <c r="C18" i="8"/>
  <c r="C17" i="8"/>
  <c r="C16" i="8"/>
  <c r="C15" i="8"/>
  <c r="C14" i="8"/>
  <c r="J22" i="8" s="1"/>
  <c r="H14" i="8"/>
  <c r="F14" i="8"/>
  <c r="E14" i="8"/>
  <c r="J174" i="1"/>
  <c r="J176" i="1"/>
  <c r="H176" i="1"/>
  <c r="I174" i="1"/>
  <c r="H174" i="1"/>
  <c r="J165" i="1"/>
  <c r="K165" i="1" s="1"/>
  <c r="I165" i="1"/>
  <c r="H165" i="1"/>
  <c r="J156" i="1"/>
  <c r="K156" i="1" s="1"/>
  <c r="H156" i="1"/>
  <c r="J40" i="2"/>
  <c r="K40" i="2" s="1"/>
  <c r="H40" i="2"/>
  <c r="K18" i="2"/>
  <c r="J18" i="2"/>
  <c r="H18" i="2"/>
  <c r="J10" i="8"/>
  <c r="K10" i="8" s="1"/>
  <c r="I10" i="8"/>
  <c r="H10" i="8"/>
  <c r="F10" i="8"/>
  <c r="E10" i="8"/>
  <c r="J7" i="8"/>
  <c r="I7" i="8"/>
  <c r="F7" i="8"/>
  <c r="E7" i="8"/>
  <c r="J172" i="1"/>
  <c r="J171" i="1"/>
  <c r="K171" i="1" s="1"/>
  <c r="I172" i="1"/>
  <c r="H172" i="1"/>
  <c r="H171" i="1"/>
  <c r="J162" i="1"/>
  <c r="K162" i="1" s="1"/>
  <c r="I162" i="1"/>
  <c r="H162" i="1"/>
  <c r="J161" i="1"/>
  <c r="K161" i="1" s="1"/>
  <c r="H161" i="1"/>
  <c r="J155" i="1"/>
  <c r="H155" i="1"/>
  <c r="K154" i="1"/>
  <c r="J154" i="1"/>
  <c r="K155" i="1" s="1"/>
  <c r="H154" i="1"/>
  <c r="J35" i="2"/>
  <c r="K35" i="2" s="1"/>
  <c r="H35" i="2"/>
  <c r="J34" i="2"/>
  <c r="K34" i="2" s="1"/>
  <c r="H34" i="2"/>
  <c r="F32" i="2"/>
  <c r="E32" i="2"/>
  <c r="K174" i="1" l="1"/>
  <c r="M7" i="8"/>
  <c r="I14" i="8"/>
  <c r="J14" i="8"/>
  <c r="K14" i="8" s="1"/>
  <c r="K176" i="1"/>
  <c r="K172" i="1"/>
  <c r="E17" i="2"/>
  <c r="F17" i="2"/>
  <c r="I17" i="2"/>
  <c r="C27" i="2"/>
  <c r="J116" i="1"/>
  <c r="I116" i="1"/>
  <c r="G116" i="1"/>
  <c r="H116" i="1" s="1"/>
  <c r="F116" i="1"/>
  <c r="E116" i="1"/>
  <c r="K22" i="8" l="1"/>
  <c r="J29" i="2"/>
  <c r="G9" i="10" s="1"/>
  <c r="J24" i="8"/>
  <c r="W5" i="10" s="1"/>
  <c r="J13" i="6"/>
  <c r="S6" i="10" s="1"/>
  <c r="J8" i="6"/>
  <c r="S5" i="10" s="1"/>
  <c r="O6" i="10"/>
  <c r="O5" i="10"/>
  <c r="J14" i="4"/>
  <c r="J9" i="4"/>
  <c r="K8" i="10"/>
  <c r="J24" i="3"/>
  <c r="J19" i="3"/>
  <c r="K7" i="10" s="1"/>
  <c r="J14" i="3"/>
  <c r="K6" i="10" s="1"/>
  <c r="J9" i="3"/>
  <c r="K5" i="10" s="1"/>
  <c r="J73" i="2"/>
  <c r="G16" i="10" s="1"/>
  <c r="J68" i="2"/>
  <c r="G15" i="10" s="1"/>
  <c r="J63" i="2"/>
  <c r="G14" i="10" s="1"/>
  <c r="J58" i="2"/>
  <c r="G13" i="10" s="1"/>
  <c r="J53" i="2"/>
  <c r="G12" i="10" s="1"/>
  <c r="J48" i="2"/>
  <c r="G11" i="10" s="1"/>
  <c r="J36" i="2"/>
  <c r="G10" i="10" s="1"/>
  <c r="J24" i="2"/>
  <c r="G8" i="10" s="1"/>
  <c r="J19" i="2"/>
  <c r="G7" i="10" s="1"/>
  <c r="J14" i="2"/>
  <c r="G6" i="10" s="1"/>
  <c r="J9" i="2"/>
  <c r="G5" i="10" s="1"/>
  <c r="C20" i="10"/>
  <c r="C16" i="10"/>
  <c r="C12" i="10"/>
  <c r="C8" i="10"/>
  <c r="J9" i="1"/>
  <c r="C5" i="10" s="1"/>
  <c r="J312" i="1"/>
  <c r="C57" i="10" s="1"/>
  <c r="J307" i="1"/>
  <c r="C56" i="10" s="1"/>
  <c r="J302" i="1"/>
  <c r="C55" i="10" s="1"/>
  <c r="J297" i="1"/>
  <c r="C54" i="10" s="1"/>
  <c r="J292" i="1"/>
  <c r="C53" i="10" s="1"/>
  <c r="J287" i="1"/>
  <c r="C52" i="10" s="1"/>
  <c r="J282" i="1"/>
  <c r="C51" i="10" s="1"/>
  <c r="J277" i="1"/>
  <c r="C50" i="10" s="1"/>
  <c r="J272" i="1"/>
  <c r="C49" i="10" s="1"/>
  <c r="J267" i="1"/>
  <c r="C48" i="10" s="1"/>
  <c r="J262" i="1"/>
  <c r="C47" i="10" s="1"/>
  <c r="J257" i="1"/>
  <c r="C46" i="10" s="1"/>
  <c r="J252" i="1"/>
  <c r="C45" i="10" s="1"/>
  <c r="J247" i="1"/>
  <c r="C44" i="10" s="1"/>
  <c r="J242" i="1"/>
  <c r="C43" i="10" s="1"/>
  <c r="J237" i="1"/>
  <c r="C42" i="10" s="1"/>
  <c r="J232" i="1"/>
  <c r="C41" i="10" s="1"/>
  <c r="J227" i="1"/>
  <c r="C40" i="10" s="1"/>
  <c r="J222" i="1"/>
  <c r="C39" i="10" s="1"/>
  <c r="J217" i="1"/>
  <c r="C38" i="10" s="1"/>
  <c r="J212" i="1"/>
  <c r="C37" i="10" s="1"/>
  <c r="J207" i="1"/>
  <c r="C36" i="10" s="1"/>
  <c r="J202" i="1"/>
  <c r="C35" i="10" s="1"/>
  <c r="J197" i="1"/>
  <c r="C34" i="10" s="1"/>
  <c r="J192" i="1"/>
  <c r="C33" i="10" s="1"/>
  <c r="J187" i="1"/>
  <c r="C32" i="10" s="1"/>
  <c r="J182" i="1"/>
  <c r="C31" i="10" s="1"/>
  <c r="J177" i="1"/>
  <c r="C30" i="10" s="1"/>
  <c r="J167" i="1"/>
  <c r="C29" i="10" s="1"/>
  <c r="J157" i="1"/>
  <c r="C28" i="10" s="1"/>
  <c r="J149" i="1"/>
  <c r="C27" i="10" s="1"/>
  <c r="J144" i="1"/>
  <c r="C26" i="10" s="1"/>
  <c r="J139" i="1"/>
  <c r="C25" i="10" s="1"/>
  <c r="J134" i="1"/>
  <c r="C24" i="10" s="1"/>
  <c r="J129" i="1"/>
  <c r="C23" i="10" s="1"/>
  <c r="J124" i="1"/>
  <c r="C22" i="10" s="1"/>
  <c r="J119" i="1"/>
  <c r="C21" i="10" s="1"/>
  <c r="J100" i="1"/>
  <c r="J79" i="1"/>
  <c r="C19" i="10" s="1"/>
  <c r="J70" i="1"/>
  <c r="C18" i="10" s="1"/>
  <c r="J66" i="1"/>
  <c r="C17" i="10" s="1"/>
  <c r="J62" i="1"/>
  <c r="J58" i="1"/>
  <c r="C15" i="10" s="1"/>
  <c r="J53" i="1"/>
  <c r="C14" i="10" s="1"/>
  <c r="J48" i="1"/>
  <c r="C13" i="10" s="1"/>
  <c r="J43" i="1"/>
  <c r="J38" i="1"/>
  <c r="C11" i="10" s="1"/>
  <c r="J34" i="1"/>
  <c r="C10" i="10" s="1"/>
  <c r="J29" i="1"/>
  <c r="C9" i="10" s="1"/>
  <c r="J24" i="1"/>
  <c r="J19" i="1"/>
  <c r="C7" i="10" s="1"/>
  <c r="J14" i="1"/>
  <c r="C6" i="10" s="1"/>
  <c r="K105" i="1"/>
  <c r="J105" i="1"/>
  <c r="K116" i="1" s="1"/>
  <c r="I105" i="1"/>
  <c r="F105" i="1"/>
  <c r="E105" i="1"/>
  <c r="J99" i="1"/>
  <c r="J94" i="1"/>
  <c r="I94" i="1"/>
  <c r="G94" i="1"/>
  <c r="H99" i="1" s="1"/>
  <c r="F94" i="1"/>
  <c r="E94" i="1"/>
  <c r="I103" i="1"/>
  <c r="G103" i="1"/>
  <c r="H105" i="1" s="1"/>
  <c r="F103" i="1"/>
  <c r="E103" i="1"/>
  <c r="J91" i="1"/>
  <c r="K91" i="1" s="1"/>
  <c r="I91" i="1"/>
  <c r="F91" i="1"/>
  <c r="E91" i="1"/>
  <c r="G91" i="1" s="1"/>
  <c r="H91" i="1" s="1"/>
  <c r="I82" i="1"/>
  <c r="F82" i="1"/>
  <c r="E82" i="1"/>
  <c r="J74" i="1"/>
  <c r="K74" i="1" s="1"/>
  <c r="I74" i="1"/>
  <c r="H74" i="1"/>
  <c r="F74" i="1"/>
  <c r="E74" i="1"/>
  <c r="N69" i="1"/>
  <c r="M69" i="1"/>
  <c r="B18" i="10" s="1"/>
  <c r="N7" i="6"/>
  <c r="M7" i="6"/>
  <c r="R5" i="10" s="1"/>
  <c r="I56" i="1"/>
  <c r="J56" i="1" s="1"/>
  <c r="G56" i="1"/>
  <c r="F56" i="1"/>
  <c r="E56" i="1"/>
  <c r="K94" i="1" l="1"/>
  <c r="H94" i="1"/>
  <c r="K99" i="1"/>
  <c r="N7" i="8" l="1"/>
  <c r="V5" i="10"/>
  <c r="N11" i="6"/>
  <c r="M11" i="6"/>
  <c r="R6" i="10" s="1"/>
  <c r="N12" i="4"/>
  <c r="M12" i="4"/>
  <c r="N6" i="10" s="1"/>
  <c r="N7" i="4"/>
  <c r="M7" i="4"/>
  <c r="N5" i="10" s="1"/>
  <c r="N22" i="3"/>
  <c r="M22" i="3"/>
  <c r="J8" i="10" s="1"/>
  <c r="N17" i="3"/>
  <c r="M17" i="3"/>
  <c r="J7" i="10" s="1"/>
  <c r="N12" i="3"/>
  <c r="M12" i="3"/>
  <c r="J6" i="10" s="1"/>
  <c r="N7" i="3"/>
  <c r="M7" i="3"/>
  <c r="J5" i="10" s="1"/>
  <c r="N71" i="2"/>
  <c r="M71" i="2"/>
  <c r="F16" i="10" s="1"/>
  <c r="N66" i="2"/>
  <c r="M66" i="2"/>
  <c r="F15" i="10" s="1"/>
  <c r="N61" i="2"/>
  <c r="M61" i="2"/>
  <c r="F14" i="10" s="1"/>
  <c r="N56" i="2"/>
  <c r="M56" i="2"/>
  <c r="F13" i="10" s="1"/>
  <c r="N51" i="2"/>
  <c r="M51" i="2"/>
  <c r="F12" i="10" s="1"/>
  <c r="N39" i="2"/>
  <c r="M39" i="2"/>
  <c r="F11" i="10" s="1"/>
  <c r="N32" i="2"/>
  <c r="M32" i="2"/>
  <c r="F10" i="10" s="1"/>
  <c r="N27" i="2"/>
  <c r="M27" i="2"/>
  <c r="F9" i="10" s="1"/>
  <c r="N22" i="2"/>
  <c r="M22" i="2"/>
  <c r="F8" i="10" s="1"/>
  <c r="N17" i="2"/>
  <c r="M17" i="2"/>
  <c r="F7" i="10" s="1"/>
  <c r="N12" i="2"/>
  <c r="M12" i="2"/>
  <c r="F6" i="10" s="1"/>
  <c r="N7" i="2"/>
  <c r="M7" i="2"/>
  <c r="F5" i="10" s="1"/>
  <c r="N310" i="1"/>
  <c r="M310" i="1"/>
  <c r="B57" i="10" s="1"/>
  <c r="N305" i="1"/>
  <c r="M305" i="1"/>
  <c r="B56" i="10" s="1"/>
  <c r="N300" i="1"/>
  <c r="M300" i="1"/>
  <c r="B55" i="10" s="1"/>
  <c r="N295" i="1"/>
  <c r="M295" i="1"/>
  <c r="B54" i="10" s="1"/>
  <c r="N290" i="1"/>
  <c r="M290" i="1"/>
  <c r="B53" i="10" s="1"/>
  <c r="N285" i="1"/>
  <c r="M285" i="1"/>
  <c r="B52" i="10" s="1"/>
  <c r="N280" i="1"/>
  <c r="M280" i="1"/>
  <c r="B51" i="10" s="1"/>
  <c r="N275" i="1"/>
  <c r="M275" i="1"/>
  <c r="B50" i="10" s="1"/>
  <c r="N270" i="1"/>
  <c r="M270" i="1"/>
  <c r="B49" i="10" s="1"/>
  <c r="N265" i="1"/>
  <c r="M265" i="1"/>
  <c r="B48" i="10" s="1"/>
  <c r="N260" i="1"/>
  <c r="M260" i="1"/>
  <c r="B47" i="10" s="1"/>
  <c r="N255" i="1"/>
  <c r="M255" i="1"/>
  <c r="B46" i="10" s="1"/>
  <c r="N250" i="1"/>
  <c r="M250" i="1"/>
  <c r="B45" i="10" s="1"/>
  <c r="N245" i="1"/>
  <c r="M245" i="1"/>
  <c r="B44" i="10" s="1"/>
  <c r="N240" i="1"/>
  <c r="M240" i="1"/>
  <c r="B43" i="10" s="1"/>
  <c r="N235" i="1"/>
  <c r="M235" i="1"/>
  <c r="B42" i="10" s="1"/>
  <c r="N230" i="1"/>
  <c r="M230" i="1"/>
  <c r="B41" i="10" s="1"/>
  <c r="N225" i="1"/>
  <c r="M225" i="1"/>
  <c r="B40" i="10" s="1"/>
  <c r="N220" i="1"/>
  <c r="M220" i="1"/>
  <c r="B39" i="10" s="1"/>
  <c r="N215" i="1"/>
  <c r="M215" i="1"/>
  <c r="B38" i="10" s="1"/>
  <c r="N210" i="1"/>
  <c r="M210" i="1"/>
  <c r="B37" i="10" s="1"/>
  <c r="N205" i="1"/>
  <c r="M205" i="1"/>
  <c r="B36" i="10" s="1"/>
  <c r="N200" i="1"/>
  <c r="M200" i="1"/>
  <c r="B35" i="10" s="1"/>
  <c r="N195" i="1"/>
  <c r="M195" i="1"/>
  <c r="B34" i="10" s="1"/>
  <c r="N190" i="1"/>
  <c r="M190" i="1"/>
  <c r="B33" i="10" s="1"/>
  <c r="N185" i="1"/>
  <c r="M185" i="1"/>
  <c r="B32" i="10" s="1"/>
  <c r="N180" i="1"/>
  <c r="M180" i="1"/>
  <c r="B31" i="10" s="1"/>
  <c r="N170" i="1"/>
  <c r="M170" i="1"/>
  <c r="B30" i="10" s="1"/>
  <c r="N160" i="1"/>
  <c r="M160" i="1"/>
  <c r="B29" i="10" s="1"/>
  <c r="N152" i="1"/>
  <c r="M152" i="1"/>
  <c r="B28" i="10" s="1"/>
  <c r="N147" i="1"/>
  <c r="M147" i="1"/>
  <c r="B27" i="10" s="1"/>
  <c r="N142" i="1"/>
  <c r="M142" i="1"/>
  <c r="B26" i="10" s="1"/>
  <c r="N137" i="1"/>
  <c r="M137" i="1"/>
  <c r="B25" i="10" s="1"/>
  <c r="N132" i="1"/>
  <c r="M132" i="1"/>
  <c r="B24" i="10" s="1"/>
  <c r="N127" i="1"/>
  <c r="M127" i="1"/>
  <c r="B23" i="10" s="1"/>
  <c r="N122" i="1"/>
  <c r="M122" i="1"/>
  <c r="B22" i="10" s="1"/>
  <c r="N103" i="1"/>
  <c r="M103" i="1"/>
  <c r="B21" i="10" s="1"/>
  <c r="N82" i="1"/>
  <c r="M82" i="1"/>
  <c r="B20" i="10" s="1"/>
  <c r="N73" i="1"/>
  <c r="M73" i="1"/>
  <c r="B19" i="10" s="1"/>
  <c r="N65" i="1"/>
  <c r="M65" i="1"/>
  <c r="B17" i="10" s="1"/>
  <c r="N61" i="1"/>
  <c r="M61" i="1"/>
  <c r="B16" i="10" s="1"/>
  <c r="N56" i="1"/>
  <c r="M56" i="1"/>
  <c r="B15" i="10" s="1"/>
  <c r="N51" i="1"/>
  <c r="M51" i="1"/>
  <c r="B14" i="10" s="1"/>
  <c r="N46" i="1"/>
  <c r="M46" i="1"/>
  <c r="B13" i="10" s="1"/>
  <c r="N41" i="1"/>
  <c r="M41" i="1"/>
  <c r="B12" i="10" s="1"/>
  <c r="N37" i="1"/>
  <c r="M37" i="1"/>
  <c r="B11" i="10" s="1"/>
  <c r="N32" i="1"/>
  <c r="M32" i="1"/>
  <c r="B10" i="10" s="1"/>
  <c r="N27" i="1"/>
  <c r="M27" i="1"/>
  <c r="B9" i="10" s="1"/>
  <c r="N22" i="1"/>
  <c r="M22" i="1"/>
  <c r="B8" i="10" s="1"/>
  <c r="N17" i="1"/>
  <c r="M17" i="1"/>
  <c r="B7" i="10" s="1"/>
  <c r="N12" i="1"/>
  <c r="M12" i="1"/>
  <c r="B6" i="10" s="1"/>
  <c r="N7" i="1"/>
  <c r="M7" i="1"/>
  <c r="B5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1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1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1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1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6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6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6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6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1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1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1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1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6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6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6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1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1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1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1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1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6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6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6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6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6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40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40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40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40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0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45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45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45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45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45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50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50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50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50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0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55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55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55" authorId="0" shapeId="0" xr:uid="{00000000-0006-0000-0000-000035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55" authorId="0" shapeId="0" xr:uid="{00000000-0006-0000-0000-000036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5" authorId="0" shapeId="0" xr:uid="{00000000-0006-0000-0000-000037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60" authorId="0" shapeId="0" xr:uid="{00000000-0006-0000-0000-000038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0" authorId="0" shapeId="0" xr:uid="{00000000-0006-0000-0000-000039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0" authorId="0" shapeId="0" xr:uid="{00000000-0006-0000-0000-00003A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0" authorId="0" shapeId="0" xr:uid="{00000000-0006-0000-0000-00003B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0" authorId="0" shapeId="0" xr:uid="{00000000-0006-0000-0000-00003C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64" authorId="0" shapeId="0" xr:uid="{00000000-0006-0000-0000-00003D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4" authorId="0" shapeId="0" xr:uid="{00000000-0006-0000-0000-00003E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4" authorId="0" shapeId="0" xr:uid="{00000000-0006-0000-0000-00003F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4" authorId="0" shapeId="0" xr:uid="{00000000-0006-0000-0000-000040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4" authorId="0" shapeId="0" xr:uid="{00000000-0006-0000-0000-000041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68" authorId="0" shapeId="0" xr:uid="{00000000-0006-0000-0000-000042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8" authorId="0" shapeId="0" xr:uid="{00000000-0006-0000-0000-000043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8" authorId="0" shapeId="0" xr:uid="{00000000-0006-0000-0000-000044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8" authorId="0" shapeId="0" xr:uid="{00000000-0006-0000-0000-000045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8" authorId="0" shapeId="0" xr:uid="{00000000-0006-0000-0000-000046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72" authorId="0" shapeId="0" xr:uid="{00000000-0006-0000-0000-000047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72" authorId="0" shapeId="0" xr:uid="{00000000-0006-0000-0000-000048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72" authorId="0" shapeId="0" xr:uid="{00000000-0006-0000-0000-000049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72" authorId="0" shapeId="0" xr:uid="{00000000-0006-0000-0000-00004A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2" authorId="0" shapeId="0" xr:uid="{00000000-0006-0000-0000-00004B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81" authorId="0" shapeId="0" xr:uid="{00000000-0006-0000-0000-00004C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81" authorId="0" shapeId="0" xr:uid="{00000000-0006-0000-0000-00004D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81" authorId="0" shapeId="0" xr:uid="{00000000-0006-0000-0000-00004E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81" authorId="0" shapeId="0" xr:uid="{00000000-0006-0000-0000-00004F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81" authorId="0" shapeId="0" xr:uid="{00000000-0006-0000-0000-000050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02" authorId="0" shapeId="0" xr:uid="{00000000-0006-0000-0000-00005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02" authorId="0" shapeId="0" xr:uid="{00000000-0006-0000-0000-00005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02" authorId="0" shapeId="0" xr:uid="{00000000-0006-0000-0000-00005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02" authorId="0" shapeId="0" xr:uid="{00000000-0006-0000-0000-00005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2" authorId="0" shapeId="0" xr:uid="{00000000-0006-0000-0000-00005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21" authorId="0" shapeId="0" xr:uid="{00000000-0006-0000-0000-00005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21" authorId="0" shapeId="0" xr:uid="{00000000-0006-0000-0000-00005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21" authorId="0" shapeId="0" xr:uid="{00000000-0006-0000-0000-00005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21" authorId="0" shapeId="0" xr:uid="{00000000-0006-0000-0000-00005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1" authorId="0" shapeId="0" xr:uid="{00000000-0006-0000-0000-00005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26" authorId="0" shapeId="0" xr:uid="{00000000-0006-0000-0000-00005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26" authorId="0" shapeId="0" xr:uid="{00000000-0006-0000-0000-00005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26" authorId="0" shapeId="0" xr:uid="{00000000-0006-0000-0000-00005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26" authorId="0" shapeId="0" xr:uid="{00000000-0006-0000-0000-00005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6" authorId="0" shapeId="0" xr:uid="{00000000-0006-0000-0000-00005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31" authorId="0" shapeId="0" xr:uid="{00000000-0006-0000-0000-000060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31" authorId="0" shapeId="0" xr:uid="{00000000-0006-0000-0000-000061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31" authorId="0" shapeId="0" xr:uid="{00000000-0006-0000-0000-000062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31" authorId="0" shapeId="0" xr:uid="{00000000-0006-0000-0000-000063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1" authorId="0" shapeId="0" xr:uid="{00000000-0006-0000-0000-000064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36" authorId="0" shapeId="0" xr:uid="{00000000-0006-0000-0000-000065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36" authorId="0" shapeId="0" xr:uid="{00000000-0006-0000-0000-000066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36" authorId="0" shapeId="0" xr:uid="{00000000-0006-0000-0000-000067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36" authorId="0" shapeId="0" xr:uid="{00000000-0006-0000-0000-000068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36" authorId="0" shapeId="0" xr:uid="{00000000-0006-0000-0000-000069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41" authorId="0" shapeId="0" xr:uid="{00000000-0006-0000-0000-00006A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41" authorId="0" shapeId="0" xr:uid="{00000000-0006-0000-0000-00006B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41" authorId="0" shapeId="0" xr:uid="{00000000-0006-0000-0000-00006C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41" authorId="0" shapeId="0" xr:uid="{00000000-0006-0000-0000-00006D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1" authorId="0" shapeId="0" xr:uid="{00000000-0006-0000-0000-00006E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46" authorId="0" shapeId="0" xr:uid="{00000000-0006-0000-0000-00006F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46" authorId="0" shapeId="0" xr:uid="{00000000-0006-0000-0000-000070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46" authorId="0" shapeId="0" xr:uid="{00000000-0006-0000-0000-000071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46" authorId="0" shapeId="0" xr:uid="{00000000-0006-0000-0000-000072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46" authorId="0" shapeId="0" xr:uid="{00000000-0006-0000-0000-000073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51" authorId="0" shapeId="0" xr:uid="{00000000-0006-0000-0000-000074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51" authorId="0" shapeId="0" xr:uid="{00000000-0006-0000-0000-000075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51" authorId="0" shapeId="0" xr:uid="{00000000-0006-0000-0000-000076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51" authorId="0" shapeId="0" xr:uid="{00000000-0006-0000-0000-000077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1" authorId="0" shapeId="0" xr:uid="{00000000-0006-0000-0000-000078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59" authorId="0" shapeId="0" xr:uid="{00000000-0006-0000-0000-000079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59" authorId="0" shapeId="0" xr:uid="{00000000-0006-0000-0000-00007A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59" authorId="0" shapeId="0" xr:uid="{00000000-0006-0000-0000-00007B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59" authorId="0" shapeId="0" xr:uid="{00000000-0006-0000-0000-00007C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59" authorId="0" shapeId="0" xr:uid="{00000000-0006-0000-0000-00007D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69" authorId="0" shapeId="0" xr:uid="{00000000-0006-0000-0000-00007E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69" authorId="0" shapeId="0" xr:uid="{00000000-0006-0000-0000-00007F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69" authorId="0" shapeId="0" xr:uid="{00000000-0006-0000-0000-000080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69" authorId="0" shapeId="0" xr:uid="{00000000-0006-0000-0000-000081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9" authorId="0" shapeId="0" xr:uid="{00000000-0006-0000-0000-000082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79" authorId="0" shapeId="0" xr:uid="{00000000-0006-0000-0000-000083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79" authorId="0" shapeId="0" xr:uid="{00000000-0006-0000-0000-000084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79" authorId="0" shapeId="0" xr:uid="{00000000-0006-0000-0000-000085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79" authorId="0" shapeId="0" xr:uid="{00000000-0006-0000-0000-000086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79" authorId="0" shapeId="0" xr:uid="{00000000-0006-0000-0000-000087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84" authorId="0" shapeId="0" xr:uid="{00000000-0006-0000-0000-000088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84" authorId="0" shapeId="0" xr:uid="{00000000-0006-0000-0000-000089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84" authorId="0" shapeId="0" xr:uid="{00000000-0006-0000-0000-00008A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84" authorId="0" shapeId="0" xr:uid="{00000000-0006-0000-0000-00008B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4" authorId="0" shapeId="0" xr:uid="{00000000-0006-0000-0000-00008C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89" authorId="0" shapeId="0" xr:uid="{00000000-0006-0000-0000-00008D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89" authorId="0" shapeId="0" xr:uid="{00000000-0006-0000-0000-00008E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89" authorId="0" shapeId="0" xr:uid="{00000000-0006-0000-0000-00008F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89" authorId="0" shapeId="0" xr:uid="{00000000-0006-0000-0000-000090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89" authorId="0" shapeId="0" xr:uid="{00000000-0006-0000-0000-000091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94" authorId="0" shapeId="0" xr:uid="{00000000-0006-0000-0000-000092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94" authorId="0" shapeId="0" xr:uid="{00000000-0006-0000-0000-000093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94" authorId="0" shapeId="0" xr:uid="{00000000-0006-0000-0000-000094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94" authorId="0" shapeId="0" xr:uid="{00000000-0006-0000-0000-000095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4" authorId="0" shapeId="0" xr:uid="{00000000-0006-0000-0000-000096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99" authorId="0" shapeId="0" xr:uid="{00000000-0006-0000-0000-000097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99" authorId="0" shapeId="0" xr:uid="{00000000-0006-0000-0000-000098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99" authorId="0" shapeId="0" xr:uid="{00000000-0006-0000-0000-000099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99" authorId="0" shapeId="0" xr:uid="{00000000-0006-0000-0000-00009A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99" authorId="0" shapeId="0" xr:uid="{00000000-0006-0000-0000-00009B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04" authorId="0" shapeId="0" xr:uid="{00000000-0006-0000-0000-00009C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04" authorId="0" shapeId="0" xr:uid="{00000000-0006-0000-0000-00009D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04" authorId="0" shapeId="0" xr:uid="{00000000-0006-0000-0000-00009E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04" authorId="0" shapeId="0" xr:uid="{00000000-0006-0000-0000-00009F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4" authorId="0" shapeId="0" xr:uid="{00000000-0006-0000-0000-0000A0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09" authorId="0" shapeId="0" xr:uid="{00000000-0006-0000-0000-0000A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09" authorId="0" shapeId="0" xr:uid="{00000000-0006-0000-0000-0000A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09" authorId="0" shapeId="0" xr:uid="{00000000-0006-0000-0000-0000A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09" authorId="0" shapeId="0" xr:uid="{00000000-0006-0000-0000-0000A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09" authorId="0" shapeId="0" xr:uid="{00000000-0006-0000-0000-0000A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14" authorId="0" shapeId="0" xr:uid="{00000000-0006-0000-0000-0000A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14" authorId="0" shapeId="0" xr:uid="{00000000-0006-0000-0000-0000A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14" authorId="0" shapeId="0" xr:uid="{00000000-0006-0000-0000-0000A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14" authorId="0" shapeId="0" xr:uid="{00000000-0006-0000-0000-0000A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4" authorId="0" shapeId="0" xr:uid="{00000000-0006-0000-0000-0000A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19" authorId="0" shapeId="0" xr:uid="{00000000-0006-0000-0000-0000A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19" authorId="0" shapeId="0" xr:uid="{00000000-0006-0000-0000-0000A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19" authorId="0" shapeId="0" xr:uid="{00000000-0006-0000-0000-0000A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19" authorId="0" shapeId="0" xr:uid="{00000000-0006-0000-0000-0000A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9" authorId="0" shapeId="0" xr:uid="{00000000-0006-0000-0000-0000A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24" authorId="0" shapeId="0" xr:uid="{00000000-0006-0000-0000-0000B0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24" authorId="0" shapeId="0" xr:uid="{00000000-0006-0000-0000-0000B1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24" authorId="0" shapeId="0" xr:uid="{00000000-0006-0000-0000-0000B2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24" authorId="0" shapeId="0" xr:uid="{00000000-0006-0000-0000-0000B3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4" authorId="0" shapeId="0" xr:uid="{00000000-0006-0000-0000-0000B4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29" authorId="0" shapeId="0" xr:uid="{00000000-0006-0000-0000-0000B5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29" authorId="0" shapeId="0" xr:uid="{00000000-0006-0000-0000-0000B6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29" authorId="0" shapeId="0" xr:uid="{00000000-0006-0000-0000-0000B7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29" authorId="0" shapeId="0" xr:uid="{00000000-0006-0000-0000-0000B8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29" authorId="0" shapeId="0" xr:uid="{00000000-0006-0000-0000-0000B9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34" authorId="0" shapeId="0" xr:uid="{00000000-0006-0000-0000-0000BA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34" authorId="0" shapeId="0" xr:uid="{00000000-0006-0000-0000-0000BB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34" authorId="0" shapeId="0" xr:uid="{00000000-0006-0000-0000-0000BC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34" authorId="0" shapeId="0" xr:uid="{00000000-0006-0000-0000-0000BD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4" authorId="0" shapeId="0" xr:uid="{00000000-0006-0000-0000-0000BE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39" authorId="0" shapeId="0" xr:uid="{00000000-0006-0000-0000-0000BF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39" authorId="0" shapeId="0" xr:uid="{00000000-0006-0000-0000-0000C0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39" authorId="0" shapeId="0" xr:uid="{00000000-0006-0000-0000-0000C1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39" authorId="0" shapeId="0" xr:uid="{00000000-0006-0000-0000-0000C2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39" authorId="0" shapeId="0" xr:uid="{00000000-0006-0000-0000-0000C3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44" authorId="0" shapeId="0" xr:uid="{00000000-0006-0000-0000-0000C4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44" authorId="0" shapeId="0" xr:uid="{00000000-0006-0000-0000-0000C5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44" authorId="0" shapeId="0" xr:uid="{00000000-0006-0000-0000-0000C6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44" authorId="0" shapeId="0" xr:uid="{00000000-0006-0000-0000-0000C7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4" authorId="0" shapeId="0" xr:uid="{00000000-0006-0000-0000-0000C8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49" authorId="0" shapeId="0" xr:uid="{00000000-0006-0000-0000-0000C9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49" authorId="0" shapeId="0" xr:uid="{00000000-0006-0000-0000-0000CA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49" authorId="0" shapeId="0" xr:uid="{00000000-0006-0000-0000-0000CB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49" authorId="0" shapeId="0" xr:uid="{00000000-0006-0000-0000-0000CC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49" authorId="0" shapeId="0" xr:uid="{00000000-0006-0000-0000-0000CD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54" authorId="0" shapeId="0" xr:uid="{00000000-0006-0000-0000-0000CE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54" authorId="0" shapeId="0" xr:uid="{00000000-0006-0000-0000-0000CF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54" authorId="0" shapeId="0" xr:uid="{00000000-0006-0000-0000-0000D0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54" authorId="0" shapeId="0" xr:uid="{00000000-0006-0000-0000-0000D1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4" authorId="0" shapeId="0" xr:uid="{00000000-0006-0000-0000-0000D2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59" authorId="0" shapeId="0" xr:uid="{00000000-0006-0000-0000-0000D3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59" authorId="0" shapeId="0" xr:uid="{00000000-0006-0000-0000-0000D4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59" authorId="0" shapeId="0" xr:uid="{00000000-0006-0000-0000-0000D5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59" authorId="0" shapeId="0" xr:uid="{00000000-0006-0000-0000-0000D6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59" authorId="0" shapeId="0" xr:uid="{00000000-0006-0000-0000-0000D7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64" authorId="0" shapeId="0" xr:uid="{00000000-0006-0000-0000-0000D8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64" authorId="0" shapeId="0" xr:uid="{00000000-0006-0000-0000-0000D9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64" authorId="0" shapeId="0" xr:uid="{00000000-0006-0000-0000-0000DA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64" authorId="0" shapeId="0" xr:uid="{00000000-0006-0000-0000-0000DB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4" authorId="0" shapeId="0" xr:uid="{00000000-0006-0000-0000-0000DC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69" authorId="0" shapeId="0" xr:uid="{00000000-0006-0000-0000-0000DD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69" authorId="0" shapeId="0" xr:uid="{00000000-0006-0000-0000-0000DE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69" authorId="0" shapeId="0" xr:uid="{00000000-0006-0000-0000-0000DF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69" authorId="0" shapeId="0" xr:uid="{00000000-0006-0000-0000-0000E0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9" authorId="0" shapeId="0" xr:uid="{00000000-0006-0000-0000-0000E1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74" authorId="0" shapeId="0" xr:uid="{00000000-0006-0000-0000-0000E2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74" authorId="0" shapeId="0" xr:uid="{00000000-0006-0000-0000-0000E3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74" authorId="0" shapeId="0" xr:uid="{00000000-0006-0000-0000-0000E4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74" authorId="0" shapeId="0" xr:uid="{00000000-0006-0000-0000-0000E5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4" authorId="0" shapeId="0" xr:uid="{00000000-0006-0000-0000-0000E6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79" authorId="0" shapeId="0" xr:uid="{00000000-0006-0000-0000-0000E7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79" authorId="0" shapeId="0" xr:uid="{00000000-0006-0000-0000-0000E8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79" authorId="0" shapeId="0" xr:uid="{00000000-0006-0000-0000-0000E9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79" authorId="0" shapeId="0" xr:uid="{00000000-0006-0000-0000-0000EA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79" authorId="0" shapeId="0" xr:uid="{00000000-0006-0000-0000-0000EB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84" authorId="0" shapeId="0" xr:uid="{00000000-0006-0000-0000-0000EC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84" authorId="0" shapeId="0" xr:uid="{00000000-0006-0000-0000-0000ED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84" authorId="0" shapeId="0" xr:uid="{00000000-0006-0000-0000-0000EE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84" authorId="0" shapeId="0" xr:uid="{00000000-0006-0000-0000-0000EF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4" authorId="0" shapeId="0" xr:uid="{00000000-0006-0000-0000-0000F0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89" authorId="0" shapeId="0" xr:uid="{00000000-0006-0000-0000-0000F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89" authorId="0" shapeId="0" xr:uid="{00000000-0006-0000-0000-0000F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89" authorId="0" shapeId="0" xr:uid="{00000000-0006-0000-0000-0000F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89" authorId="0" shapeId="0" xr:uid="{00000000-0006-0000-0000-0000F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89" authorId="0" shapeId="0" xr:uid="{00000000-0006-0000-0000-0000F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94" authorId="0" shapeId="0" xr:uid="{00000000-0006-0000-0000-0000F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94" authorId="0" shapeId="0" xr:uid="{00000000-0006-0000-0000-0000F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94" authorId="0" shapeId="0" xr:uid="{00000000-0006-0000-0000-0000F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94" authorId="0" shapeId="0" xr:uid="{00000000-0006-0000-0000-0000F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94" authorId="0" shapeId="0" xr:uid="{00000000-0006-0000-0000-0000F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99" authorId="0" shapeId="0" xr:uid="{00000000-0006-0000-0000-0000F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99" authorId="0" shapeId="0" xr:uid="{00000000-0006-0000-0000-0000F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99" authorId="0" shapeId="0" xr:uid="{00000000-0006-0000-0000-0000F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99" authorId="0" shapeId="0" xr:uid="{00000000-0006-0000-0000-0000F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99" authorId="0" shapeId="0" xr:uid="{00000000-0006-0000-0000-0000F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04" authorId="0" shapeId="0" xr:uid="{00000000-0006-0000-0000-00000001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04" authorId="0" shapeId="0" xr:uid="{00000000-0006-0000-0000-00000101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04" authorId="0" shapeId="0" xr:uid="{00000000-0006-0000-0000-00000201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04" authorId="0" shapeId="0" xr:uid="{00000000-0006-0000-0000-00000301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4" authorId="0" shapeId="0" xr:uid="{00000000-0006-0000-0000-00000401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09" authorId="0" shapeId="0" xr:uid="{00000000-0006-0000-0000-00000501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09" authorId="0" shapeId="0" xr:uid="{00000000-0006-0000-0000-00000601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09" authorId="0" shapeId="0" xr:uid="{00000000-0006-0000-0000-00000701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09" authorId="0" shapeId="0" xr:uid="{00000000-0006-0000-0000-00000801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09" authorId="0" shapeId="0" xr:uid="{00000000-0006-0000-0000-00000901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1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1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6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6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6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6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1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1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1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6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6" authorId="0" shapeId="0" xr:uid="{00000000-0006-0000-0100-000016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6" authorId="0" shapeId="0" xr:uid="{00000000-0006-0000-0100-000017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6" authorId="0" shapeId="0" xr:uid="{00000000-0006-0000-0100-000018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6" authorId="0" shapeId="0" xr:uid="{00000000-0006-0000-0100-000019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1" authorId="0" shapeId="0" xr:uid="{00000000-0006-0000-0100-00001A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1" authorId="0" shapeId="0" xr:uid="{00000000-0006-0000-0100-00001B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1" authorId="0" shapeId="0" xr:uid="{00000000-0006-0000-0100-00001C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1" authorId="0" shapeId="0" xr:uid="{00000000-0006-0000-0100-00001D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1" authorId="0" shapeId="0" xr:uid="{00000000-0006-0000-0100-00001E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38" authorId="0" shapeId="0" xr:uid="{00000000-0006-0000-0100-00001F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38" authorId="0" shapeId="0" xr:uid="{00000000-0006-0000-0100-000020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38" authorId="0" shapeId="0" xr:uid="{00000000-0006-0000-0100-000021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38" authorId="0" shapeId="0" xr:uid="{00000000-0006-0000-0100-000022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8" authorId="0" shapeId="0" xr:uid="{00000000-0006-0000-0100-000023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50" authorId="0" shapeId="0" xr:uid="{00000000-0006-0000-0100-000024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50" authorId="0" shapeId="0" xr:uid="{00000000-0006-0000-0100-000025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50" authorId="0" shapeId="0" xr:uid="{00000000-0006-0000-0100-000026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50" authorId="0" shapeId="0" xr:uid="{00000000-0006-0000-0100-000027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0" authorId="0" shapeId="0" xr:uid="{00000000-0006-0000-0100-000028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55" authorId="0" shapeId="0" xr:uid="{00000000-0006-0000-0100-000029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55" authorId="0" shapeId="0" xr:uid="{00000000-0006-0000-0100-00002A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55" authorId="0" shapeId="0" xr:uid="{00000000-0006-0000-0100-00002B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55" authorId="0" shapeId="0" xr:uid="{00000000-0006-0000-0100-00002C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55" authorId="0" shapeId="0" xr:uid="{00000000-0006-0000-0100-00002D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60" authorId="0" shapeId="0" xr:uid="{00000000-0006-0000-0100-00002E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0" authorId="0" shapeId="0" xr:uid="{00000000-0006-0000-0100-00002F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0" authorId="0" shapeId="0" xr:uid="{00000000-0006-0000-0100-000030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0" authorId="0" shapeId="0" xr:uid="{00000000-0006-0000-0100-000031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0" authorId="0" shapeId="0" xr:uid="{00000000-0006-0000-0100-000032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65" authorId="0" shapeId="0" xr:uid="{00000000-0006-0000-0100-000033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5" authorId="0" shapeId="0" xr:uid="{00000000-0006-0000-0100-000034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5" authorId="0" shapeId="0" xr:uid="{00000000-0006-0000-0100-000035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5" authorId="0" shapeId="0" xr:uid="{00000000-0006-0000-0100-000036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5" authorId="0" shapeId="0" xr:uid="{00000000-0006-0000-0100-000037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70" authorId="0" shapeId="0" xr:uid="{00000000-0006-0000-0100-000038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70" authorId="0" shapeId="0" xr:uid="{00000000-0006-0000-0100-000039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70" authorId="0" shapeId="0" xr:uid="{00000000-0006-0000-0100-00003A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70" authorId="0" shapeId="0" xr:uid="{00000000-0006-0000-0100-00003B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70" authorId="0" shapeId="0" xr:uid="{00000000-0006-0000-0100-00003C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1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1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1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6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6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6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6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21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21" authorId="0" shapeId="0" xr:uid="{00000000-0006-0000-0200-000011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21" authorId="0" shapeId="0" xr:uid="{00000000-0006-0000-0200-000012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21" authorId="0" shapeId="0" xr:uid="{00000000-0006-0000-0200-000013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21" authorId="0" shapeId="0" xr:uid="{00000000-0006-0000-0200-000014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1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1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1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1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1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  <comment ref="G10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10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1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10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0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G6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Ultimul pret de adjudecare al zilei</t>
        </r>
      </text>
    </comment>
    <comment ref="H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Variatia pretului de inchidere al zilei, fata de ziua anterioara</t>
        </r>
      </text>
    </comment>
    <comment ref="I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Calculat ca medie ponderata</t>
        </r>
      </text>
    </comment>
    <comment ref="J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Calculat ca medie ponderata a tuturor tranzactiilor efectuate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Inclusiv initiatorul</t>
        </r>
      </text>
    </comment>
  </commentList>
</comments>
</file>

<file path=xl/sharedStrings.xml><?xml version="1.0" encoding="utf-8"?>
<sst xmlns="http://schemas.openxmlformats.org/spreadsheetml/2006/main" count="1284" uniqueCount="132">
  <si>
    <t>Data tranzactiei</t>
  </si>
  <si>
    <t>Cantitate tranzactionata (MWh)</t>
  </si>
  <si>
    <t>Pret de adjudecare (Lei/MWh)</t>
  </si>
  <si>
    <t>BRMW_01-2019</t>
  </si>
  <si>
    <t>BRMW_02-2019</t>
  </si>
  <si>
    <t>BRMW_03-2019</t>
  </si>
  <si>
    <t>BRMW_04-2019</t>
  </si>
  <si>
    <t>BRMW_05-2019</t>
  </si>
  <si>
    <t>BRMW_06-2019</t>
  </si>
  <si>
    <t>BRMW_07-2019</t>
  </si>
  <si>
    <t>BRMW_08-2019</t>
  </si>
  <si>
    <t>BRMW_09-2019</t>
  </si>
  <si>
    <t>BRMW_10-2019</t>
  </si>
  <si>
    <t>BRMW_11-2019</t>
  </si>
  <si>
    <t>BRMW_12-2019</t>
  </si>
  <si>
    <t>BRMW_13-2019</t>
  </si>
  <si>
    <t>BRMW_14-2019</t>
  </si>
  <si>
    <t>BRMW_15-2019</t>
  </si>
  <si>
    <t>BRMW_16-2019</t>
  </si>
  <si>
    <t>BRMW_17-2019</t>
  </si>
  <si>
    <t>BRMW_18-2019</t>
  </si>
  <si>
    <t>BRMW_19-2019</t>
  </si>
  <si>
    <t>BRMW_20-2019</t>
  </si>
  <si>
    <t>BRMW_21-2019</t>
  </si>
  <si>
    <t>BRMW_22-2019</t>
  </si>
  <si>
    <t>BRMW_23-2019</t>
  </si>
  <si>
    <t>BRMW_24-2019</t>
  </si>
  <si>
    <t>BRMW_25-2019</t>
  </si>
  <si>
    <t>BRMW_26-2019</t>
  </si>
  <si>
    <t>BRMW_27-2019</t>
  </si>
  <si>
    <t>BRMW_28-2019</t>
  </si>
  <si>
    <t>BRMW_29-2019</t>
  </si>
  <si>
    <t>BRMW_30-2019</t>
  </si>
  <si>
    <t>BRMW_31-2019</t>
  </si>
  <si>
    <t>BRMW_32-2019</t>
  </si>
  <si>
    <t>BRMW_33-2019</t>
  </si>
  <si>
    <t>BRMW_34-2019</t>
  </si>
  <si>
    <t>BRMW_35-2019</t>
  </si>
  <si>
    <t>BRMW_36-2019</t>
  </si>
  <si>
    <t>BRMW_37-2019</t>
  </si>
  <si>
    <t>BRMW_38-2019</t>
  </si>
  <si>
    <t>BRMW_39-2019</t>
  </si>
  <si>
    <t>BRMW_40-2019</t>
  </si>
  <si>
    <t>BRMW_41-2019</t>
  </si>
  <si>
    <t>BRMW_42-2019</t>
  </si>
  <si>
    <t>BRMW_43-2019</t>
  </si>
  <si>
    <t>BRMW_44-2019</t>
  </si>
  <si>
    <t>BRMW_45-2019</t>
  </si>
  <si>
    <t>BRMW_46-2019</t>
  </si>
  <si>
    <t>BRMW_47-2019</t>
  </si>
  <si>
    <t>BRMW_48-2019</t>
  </si>
  <si>
    <t>BRMW_49-2019</t>
  </si>
  <si>
    <t>BRMW_50-2019</t>
  </si>
  <si>
    <t>BRMW_51-2019</t>
  </si>
  <si>
    <t>BRMW_52-2019</t>
  </si>
  <si>
    <t>BRMW_53-2019</t>
  </si>
  <si>
    <t>Nr. Crt.</t>
  </si>
  <si>
    <t>Pret minim al zilei</t>
  </si>
  <si>
    <t>Pret maxim al zilei</t>
  </si>
  <si>
    <t>Pret mediu al zilei de tranzactionare</t>
  </si>
  <si>
    <t>Pretul mediu actualizat</t>
  </si>
  <si>
    <t>Pretul de inchidere al zilei</t>
  </si>
  <si>
    <t>Numarul de tranzactii incheiate</t>
  </si>
  <si>
    <t>Volum total tranzactionat</t>
  </si>
  <si>
    <t>Variatia pretului mediu actualizat</t>
  </si>
  <si>
    <t>Variatia pretului de inchidere al zilei</t>
  </si>
  <si>
    <t>Numarul participantilor</t>
  </si>
  <si>
    <t>BRMM_IANUARIE-2019</t>
  </si>
  <si>
    <t>BRMM_FEBRUARIE-2019</t>
  </si>
  <si>
    <t>BRMM_MARTIE-2019</t>
  </si>
  <si>
    <t>BRMM_APRILIE-2019</t>
  </si>
  <si>
    <t>BRMM_MAI-2019</t>
  </si>
  <si>
    <t>BRMM_IUNIE-2019</t>
  </si>
  <si>
    <t>BRMM_IULIE-2019</t>
  </si>
  <si>
    <t>BRMM_AUGUST-2019</t>
  </si>
  <si>
    <t>BRMM_SEPTEMBRIE-2019</t>
  </si>
  <si>
    <t>BRMM_OCTOMBRIE-2019</t>
  </si>
  <si>
    <t>BRMM_NOIEMBRIE-2019</t>
  </si>
  <si>
    <t>BRMM_DECEMBRIE-2019</t>
  </si>
  <si>
    <t>BRMQ_Q1-2019</t>
  </si>
  <si>
    <t>BRMQ_Q2-2019</t>
  </si>
  <si>
    <t>BRMQ_Q3-2019</t>
  </si>
  <si>
    <t>BRMQ_Q4-2019</t>
  </si>
  <si>
    <t>BRMGS_S1-2019</t>
  </si>
  <si>
    <t>BRMGS_S2-2019</t>
  </si>
  <si>
    <t>BRMGN_CS-2019</t>
  </si>
  <si>
    <t>BRMGN_WS-2019</t>
  </si>
  <si>
    <t>TRANZACTII PRODUSE STANDARD - AN GAZIER</t>
  </si>
  <si>
    <t>COTATII PRODUSE STANDARD - AN GAZIER</t>
  </si>
  <si>
    <t>TRANZACTII PRODUSE STANDARD - SAPTAMANI</t>
  </si>
  <si>
    <t>COTATII PRODUSE STANDARD - SAPTAMANI</t>
  </si>
  <si>
    <t>TRANZACTII PRODUSE STANDARD - LUNI</t>
  </si>
  <si>
    <t>COTATII PRODUSE STANDARD - LUNI</t>
  </si>
  <si>
    <t>TRANZACTII PRODUSE STANDARD - TRIMESTRE</t>
  </si>
  <si>
    <t>COTATII PRODUSE STANDARD - TRIMESTRE</t>
  </si>
  <si>
    <t>TRANZACTII PRODUSE STANDARD - SEMESTRU</t>
  </si>
  <si>
    <t>COTATII PRODUSE STANDARD - SEMESTRU</t>
  </si>
  <si>
    <t>-</t>
  </si>
  <si>
    <t>TRANZACTII PRODUSE STANDARD - SEZOANE</t>
  </si>
  <si>
    <t>COTATII PRODUSE STANDARD - SEZOANE</t>
  </si>
  <si>
    <t>Saptamana</t>
  </si>
  <si>
    <t>BRMGY-2019</t>
  </si>
  <si>
    <t>Saptamani</t>
  </si>
  <si>
    <t>Luni</t>
  </si>
  <si>
    <t>Luna</t>
  </si>
  <si>
    <t>Trimestru</t>
  </si>
  <si>
    <t>Semestru</t>
  </si>
  <si>
    <t>Ianuarie</t>
  </si>
  <si>
    <t>Februarie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</si>
  <si>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</si>
  <si>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</si>
  <si>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</si>
  <si>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</si>
  <si>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</si>
  <si>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</si>
  <si>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</si>
  <si>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</si>
  <si>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</si>
  <si>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</si>
  <si>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Q1</t>
  </si>
  <si>
    <t>Q2</t>
  </si>
  <si>
    <t>Q3</t>
  </si>
  <si>
    <t>Q4</t>
  </si>
  <si>
    <t>Sezon</t>
  </si>
  <si>
    <t>An Gazier</t>
  </si>
  <si>
    <t>WS</t>
  </si>
  <si>
    <t>CS</t>
  </si>
  <si>
    <t>I</t>
  </si>
  <si>
    <t>II</t>
  </si>
  <si>
    <t>Volum MWh</t>
  </si>
  <si>
    <t>PMP (lei/MWh)</t>
  </si>
  <si>
    <t>Centralizator - Volume Tranzactionate si Preturi Medii Ponderate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</si>
</sst>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0.00000%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2" fillId="0" borderId="0"/>
  </cellStyleXfs>
  <cellXfs count="141">
    <xf numFmtId="0" fontId="0" fillId="0" borderId="0" xfId="0"/>
    <xf numFmtId="0" fontId="0" fillId="0" borderId="0" xfId="0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2" borderId="11" xfId="0" applyNumberFormat="1" applyFill="1" applyBorder="1" applyAlignment="1">
      <alignment horizontal="center" vertical="center" wrapText="1"/>
    </xf>
    <xf numFmtId="4" fontId="0" fillId="4" borderId="11" xfId="0" applyNumberForma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64" fontId="0" fillId="0" borderId="11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1" fontId="0" fillId="2" borderId="11" xfId="0" applyNumberFormat="1" applyFill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4" borderId="11" xfId="0" applyNumberFormat="1" applyFill="1" applyBorder="1" applyAlignment="1">
      <alignment horizontal="center" vertical="center" wrapText="1"/>
    </xf>
    <xf numFmtId="0" fontId="0" fillId="2" borderId="11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64" fontId="0" fillId="4" borderId="11" xfId="0" applyNumberFormat="1" applyFill="1" applyBorder="1" applyAlignment="1">
      <alignment horizontal="center" vertical="center" wrapText="1"/>
    </xf>
    <xf numFmtId="10" fontId="0" fillId="4" borderId="11" xfId="1" applyNumberFormat="1" applyFont="1" applyFill="1" applyBorder="1" applyAlignment="1">
      <alignment horizontal="center" vertical="center" wrapText="1"/>
    </xf>
    <xf numFmtId="10" fontId="0" fillId="2" borderId="11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 vertical="center" wrapText="1"/>
    </xf>
    <xf numFmtId="4" fontId="0" fillId="5" borderId="11" xfId="0" applyNumberFormat="1" applyFill="1" applyBorder="1" applyAlignment="1">
      <alignment horizontal="center" vertical="center" wrapText="1"/>
    </xf>
    <xf numFmtId="0" fontId="0" fillId="5" borderId="11" xfId="0" applyNumberFormat="1" applyFill="1" applyBorder="1" applyAlignment="1">
      <alignment horizontal="center" vertical="center" wrapText="1"/>
    </xf>
    <xf numFmtId="0" fontId="1" fillId="3" borderId="11" xfId="0" applyNumberFormat="1" applyFont="1" applyFill="1" applyBorder="1" applyAlignment="1">
      <alignment horizontal="center" vertical="center" wrapText="1"/>
    </xf>
    <xf numFmtId="164" fontId="1" fillId="3" borderId="11" xfId="0" applyNumberFormat="1" applyFont="1" applyFill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10" fontId="1" fillId="3" borderId="11" xfId="1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64" fontId="0" fillId="2" borderId="11" xfId="0" applyNumberFormat="1" applyFill="1" applyBorder="1" applyAlignment="1">
      <alignment horizontal="center" vertical="center" wrapText="1"/>
    </xf>
    <xf numFmtId="164" fontId="0" fillId="5" borderId="11" xfId="0" applyNumberFormat="1" applyFill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0" fillId="0" borderId="12" xfId="0" applyNumberFormat="1" applyBorder="1" applyAlignment="1">
      <alignment horizontal="righ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5" xfId="0" applyNumberFormat="1" applyBorder="1" applyAlignment="1">
      <alignment horizontal="right" vertical="center" wrapText="1"/>
    </xf>
    <xf numFmtId="4" fontId="0" fillId="0" borderId="18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19" xfId="0" applyNumberFormat="1" applyBorder="1" applyAlignment="1">
      <alignment horizontal="righ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4" fontId="0" fillId="2" borderId="0" xfId="0" applyNumberFormat="1" applyFill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0" fontId="0" fillId="0" borderId="11" xfId="1" applyNumberFormat="1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0" fontId="0" fillId="5" borderId="7" xfId="1" applyNumberFormat="1" applyFont="1" applyFill="1" applyBorder="1" applyAlignment="1">
      <alignment horizontal="center" vertical="center" wrapText="1"/>
    </xf>
    <xf numFmtId="4" fontId="0" fillId="5" borderId="7" xfId="0" applyNumberFormat="1" applyFill="1" applyBorder="1" applyAlignment="1">
      <alignment horizontal="center" vertical="center" wrapText="1"/>
    </xf>
    <xf numFmtId="10" fontId="0" fillId="4" borderId="7" xfId="1" applyNumberFormat="1" applyFon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0" fontId="0" fillId="5" borderId="11" xfId="1" applyNumberFormat="1" applyFon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4" fontId="0" fillId="2" borderId="0" xfId="0" applyNumberFormat="1" applyFill="1" applyAlignment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4" fontId="0" fillId="0" borderId="0" xfId="0" applyNumberFormat="1" applyAlignment="1">
      <alignment horizontal="center" vertical="center" wrapText="1"/>
    </xf>
    <xf numFmtId="165" fontId="1" fillId="3" borderId="11" xfId="1" applyNumberFormat="1" applyFont="1" applyFill="1" applyBorder="1" applyAlignment="1">
      <alignment horizontal="center" vertical="center" wrapText="1"/>
    </xf>
    <xf numFmtId="165" fontId="0" fillId="2" borderId="11" xfId="0" applyNumberFormat="1" applyFill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0" fontId="0" fillId="0" borderId="11" xfId="0" applyNumberFormat="1" applyBorder="1" applyAlignment="1">
      <alignment horizontal="center" vertical="center" wrapText="1"/>
    </xf>
    <xf numFmtId="10" fontId="0" fillId="4" borderId="11" xfId="0" applyNumberFormat="1" applyFill="1" applyBorder="1" applyAlignment="1">
      <alignment horizontal="center" vertical="center" wrapText="1"/>
    </xf>
    <xf numFmtId="10" fontId="0" fillId="2" borderId="11" xfId="0" applyNumberFormat="1" applyFill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vertical="center" wrapText="1"/>
    </xf>
    <xf numFmtId="1" fontId="1" fillId="3" borderId="11" xfId="0" applyNumberFormat="1" applyFont="1" applyFill="1" applyBorder="1" applyAlignment="1">
      <alignment horizontal="center" vertical="center" wrapText="1"/>
    </xf>
    <xf numFmtId="1" fontId="0" fillId="4" borderId="11" xfId="0" applyNumberFormat="1" applyFill="1" applyBorder="1" applyAlignment="1">
      <alignment horizontal="center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1" fontId="0" fillId="5" borderId="11" xfId="0" applyNumberFormat="1" applyFill="1" applyBorder="1" applyAlignment="1">
      <alignment horizontal="center" vertical="center" wrapText="1"/>
    </xf>
    <xf numFmtId="1" fontId="0" fillId="5" borderId="7" xfId="0" applyNumberFormat="1" applyFill="1" applyBorder="1" applyAlignment="1">
      <alignment horizontal="center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10" fontId="0" fillId="4" borderId="7" xfId="1" applyNumberFormat="1" applyFon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10" fontId="0" fillId="5" borderId="17" xfId="1" applyNumberFormat="1" applyFont="1" applyFill="1" applyBorder="1" applyAlignment="1">
      <alignment horizontal="center" vertical="center" wrapText="1"/>
    </xf>
    <xf numFmtId="10" fontId="0" fillId="5" borderId="16" xfId="1" applyNumberFormat="1" applyFont="1" applyFill="1" applyBorder="1" applyAlignment="1">
      <alignment horizontal="center" vertical="center" wrapText="1"/>
    </xf>
    <xf numFmtId="10" fontId="0" fillId="5" borderId="7" xfId="1" applyNumberFormat="1" applyFont="1" applyFill="1" applyBorder="1" applyAlignment="1">
      <alignment horizontal="center" vertical="center" wrapText="1"/>
    </xf>
    <xf numFmtId="4" fontId="0" fillId="5" borderId="17" xfId="0" applyNumberFormat="1" applyFill="1" applyBorder="1" applyAlignment="1">
      <alignment horizontal="center" vertical="center" wrapText="1"/>
    </xf>
    <xf numFmtId="4" fontId="0" fillId="5" borderId="16" xfId="0" applyNumberFormat="1" applyFill="1" applyBorder="1" applyAlignment="1">
      <alignment horizontal="center" vertical="center" wrapText="1"/>
    </xf>
    <xf numFmtId="4" fontId="0" fillId="5" borderId="7" xfId="0" applyNumberFormat="1" applyFill="1" applyBorder="1" applyAlignment="1">
      <alignment horizontal="center" vertical="center" wrapText="1"/>
    </xf>
    <xf numFmtId="1" fontId="0" fillId="5" borderId="17" xfId="0" applyNumberFormat="1" applyFill="1" applyBorder="1" applyAlignment="1">
      <alignment horizontal="center" vertical="center" wrapText="1"/>
    </xf>
    <xf numFmtId="1" fontId="0" fillId="5" borderId="7" xfId="0" applyNumberFormat="1" applyFill="1" applyBorder="1" applyAlignment="1">
      <alignment horizontal="center" vertical="center" wrapText="1"/>
    </xf>
    <xf numFmtId="4" fontId="0" fillId="4" borderId="17" xfId="0" applyNumberFormat="1" applyFill="1" applyBorder="1" applyAlignment="1">
      <alignment horizontal="center" vertical="center" wrapText="1"/>
    </xf>
    <xf numFmtId="4" fontId="0" fillId="4" borderId="7" xfId="0" applyNumberFormat="1" applyFill="1" applyBorder="1" applyAlignment="1">
      <alignment horizontal="center" vertical="center" wrapText="1"/>
    </xf>
    <xf numFmtId="10" fontId="0" fillId="4" borderId="17" xfId="1" applyNumberFormat="1" applyFont="1" applyFill="1" applyBorder="1" applyAlignment="1">
      <alignment horizontal="center" vertical="center" wrapText="1"/>
    </xf>
    <xf numFmtId="10" fontId="0" fillId="4" borderId="7" xfId="1" applyNumberFormat="1" applyFont="1" applyFill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1" fontId="0" fillId="0" borderId="16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1" fontId="0" fillId="5" borderId="16" xfId="0" applyNumberFormat="1" applyFill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" fontId="0" fillId="0" borderId="11" xfId="0" applyNumberFormat="1" applyBorder="1" applyAlignment="1">
      <alignment horizontal="center" vertical="center" wrapText="1"/>
    </xf>
    <xf numFmtId="4" fontId="1" fillId="3" borderId="11" xfId="0" applyNumberFormat="1" applyFont="1" applyFill="1" applyBorder="1" applyAlignment="1">
      <alignment horizontal="center" vertical="center" wrapText="1"/>
    </xf>
    <xf numFmtId="10" fontId="0" fillId="0" borderId="17" xfId="1" applyNumberFormat="1" applyFont="1" applyBorder="1" applyAlignment="1">
      <alignment horizontal="center" vertical="center" wrapText="1"/>
    </xf>
    <xf numFmtId="10" fontId="0" fillId="0" borderId="7" xfId="1" applyNumberFormat="1" applyFont="1" applyBorder="1" applyAlignment="1">
      <alignment horizontal="center" vertical="center" wrapText="1"/>
    </xf>
    <xf numFmtId="1" fontId="0" fillId="4" borderId="17" xfId="0" applyNumberFormat="1" applyFill="1" applyBorder="1" applyAlignment="1">
      <alignment horizontal="center" vertical="center" wrapText="1"/>
    </xf>
    <xf numFmtId="1" fontId="0" fillId="4" borderId="16" xfId="0" applyNumberFormat="1" applyFill="1" applyBorder="1" applyAlignment="1">
      <alignment horizontal="center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10" fontId="0" fillId="4" borderId="16" xfId="1" applyNumberFormat="1" applyFont="1" applyFill="1" applyBorder="1" applyAlignment="1">
      <alignment horizontal="center" vertical="center" wrapText="1"/>
    </xf>
    <xf numFmtId="4" fontId="0" fillId="4" borderId="16" xfId="0" applyNumberForma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164" fontId="5" fillId="0" borderId="20" xfId="0" applyNumberFormat="1" applyFont="1" applyBorder="1" applyAlignment="1">
      <alignment horizontal="right" vertical="center" wrapText="1"/>
    </xf>
    <xf numFmtId="164" fontId="5" fillId="0" borderId="21" xfId="0" applyNumberFormat="1" applyFont="1" applyBorder="1" applyAlignment="1">
      <alignment horizontal="right" vertical="center" wrapText="1"/>
    </xf>
    <xf numFmtId="164" fontId="5" fillId="0" borderId="22" xfId="0" applyNumberFormat="1" applyFont="1" applyBorder="1" applyAlignment="1">
      <alignment horizontal="right" vertical="center" wrapText="1"/>
    </xf>
    <xf numFmtId="164" fontId="5" fillId="0" borderId="23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5" fillId="0" borderId="24" xfId="0" applyNumberFormat="1" applyFont="1" applyBorder="1" applyAlignment="1">
      <alignment horizontal="right" vertical="center" wrapText="1"/>
    </xf>
    <xf numFmtId="164" fontId="5" fillId="0" borderId="25" xfId="0" applyNumberFormat="1" applyFont="1" applyBorder="1" applyAlignment="1">
      <alignment horizontal="right" vertical="center" wrapText="1"/>
    </xf>
    <xf numFmtId="164" fontId="5" fillId="0" borderId="18" xfId="0" applyNumberFormat="1" applyFont="1" applyBorder="1" applyAlignment="1">
      <alignment horizontal="right" vertical="center" wrapText="1"/>
    </xf>
    <xf numFmtId="164" fontId="5" fillId="0" borderId="26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left" vertical="center" wrapText="1"/>
    </xf>
    <xf numFmtId="10" fontId="0" fillId="0" borderId="16" xfId="1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7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3" fontId="0" fillId="4" borderId="17" xfId="0" applyNumberFormat="1" applyFill="1" applyBorder="1" applyAlignment="1">
      <alignment horizontal="center" vertical="center" wrapText="1"/>
    </xf>
    <xf numFmtId="3" fontId="0" fillId="4" borderId="16" xfId="0" applyNumberFormat="1" applyFill="1" applyBorder="1" applyAlignment="1">
      <alignment horizontal="center" vertical="center" wrapText="1"/>
    </xf>
    <xf numFmtId="3" fontId="0" fillId="4" borderId="7" xfId="0" applyNumberForma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 vertical="center" wrapText="1"/>
    </xf>
    <xf numFmtId="3" fontId="0" fillId="5" borderId="17" xfId="0" applyNumberFormat="1" applyFill="1" applyBorder="1" applyAlignment="1">
      <alignment horizontal="center" vertical="center" wrapText="1"/>
    </xf>
    <xf numFmtId="3" fontId="0" fillId="5" borderId="16" xfId="0" applyNumberForma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134258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4552" cy="676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201494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959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201494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9595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201494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959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201494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959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44824</xdr:colOff>
      <xdr:row>0</xdr:row>
      <xdr:rowOff>60513</xdr:rowOff>
    </xdr:from>
    <xdr:to>
      <xdr:col>1</xdr:col>
      <xdr:colOff>201494</xdr:colOff>
      <xdr:row>3</xdr:row>
      <xdr:rowOff>165288</xdr:rowOff>
    </xdr:to>
    <xdr:pic>
      <xdr:nvPicPr>
        <xdr:cNvPr id="2" name="Imag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824" y="60513"/>
          <a:ext cx="69959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1"/>
  <dimension ref="A1:N312"/>
  <sheetViews>
    <sheetView tabSelected="1" zoomScale="85" zoomScaleNormal="85" workbookViewId="0">
      <pane xSplit="4" ySplit="4" topLeftCell="E74" activePane="bottomRight" state="frozen"/>
      <selection pane="topRight" activeCell="F1" sqref="F1"/>
      <selection pane="bottomLeft" activeCell="A5" sqref="A5"/>
      <selection pane="bottomRight" activeCell="Q81" sqref="Q81"/>
    </sheetView>
  </sheetViews>
  <sheetFormatPr defaultRowHeight="15" x14ac:dyDescent="0.25"/>
  <cols>
    <col min="1" max="1" width="9.140625" style="9" customWidth="1"/>
    <col min="2" max="2" width="14.85546875" style="5" customWidth="1"/>
    <col min="3" max="3" width="22.5703125" style="2" customWidth="1"/>
    <col min="4" max="4" width="26.42578125" style="2" customWidth="1"/>
    <col min="5" max="5" width="10.85546875" style="2" customWidth="1"/>
    <col min="6" max="6" width="11" style="2" customWidth="1"/>
    <col min="7" max="7" width="14.5703125" style="2" customWidth="1"/>
    <col min="8" max="8" width="17.7109375" style="19" customWidth="1"/>
    <col min="9" max="9" width="17.140625" style="2" customWidth="1"/>
    <col min="10" max="10" width="13.7109375" style="2" customWidth="1"/>
    <col min="11" max="11" width="16.85546875" style="19" customWidth="1"/>
    <col min="12" max="12" width="13.85546875" style="11" customWidth="1"/>
    <col min="13" max="13" width="15.7109375" style="2" customWidth="1"/>
    <col min="14" max="14" width="18.42578125" style="11" customWidth="1"/>
    <col min="15" max="16384" width="9.140625" style="1"/>
  </cols>
  <sheetData>
    <row r="1" spans="1:14" x14ac:dyDescent="0.25">
      <c r="A1" s="105" t="s">
        <v>89</v>
      </c>
      <c r="B1" s="106"/>
      <c r="C1" s="106"/>
      <c r="D1" s="107"/>
      <c r="E1" s="114" t="s">
        <v>90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3</v>
      </c>
      <c r="B5" s="104"/>
      <c r="C5" s="104"/>
      <c r="D5" s="104"/>
      <c r="E5" s="96" t="s">
        <v>3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25" t="s">
        <v>65</v>
      </c>
      <c r="I6" s="46" t="s">
        <v>59</v>
      </c>
      <c r="J6" s="46" t="s">
        <v>60</v>
      </c>
      <c r="K6" s="25" t="s">
        <v>64</v>
      </c>
      <c r="L6" s="67" t="s">
        <v>66</v>
      </c>
      <c r="M6" s="46" t="s">
        <v>63</v>
      </c>
      <c r="N6" s="22" t="s">
        <v>62</v>
      </c>
    </row>
    <row r="7" spans="1:14" x14ac:dyDescent="0.25">
      <c r="A7" s="12"/>
      <c r="B7" s="8"/>
      <c r="C7" s="7"/>
      <c r="D7" s="7"/>
      <c r="E7" s="7"/>
      <c r="F7" s="7"/>
      <c r="G7" s="7"/>
      <c r="H7" s="44"/>
      <c r="I7" s="7"/>
      <c r="J7" s="7"/>
      <c r="K7" s="44"/>
      <c r="L7" s="52"/>
      <c r="M7" s="94">
        <f>SUM(C7:C9)</f>
        <v>0</v>
      </c>
      <c r="N7" s="95">
        <f>COUNT(A7:A9)</f>
        <v>0</v>
      </c>
    </row>
    <row r="8" spans="1:14" x14ac:dyDescent="0.25">
      <c r="A8" s="13"/>
      <c r="B8" s="16"/>
      <c r="C8" s="4"/>
      <c r="D8" s="4"/>
      <c r="E8" s="4"/>
      <c r="F8" s="4"/>
      <c r="G8" s="4"/>
      <c r="H8" s="17"/>
      <c r="I8" s="4"/>
      <c r="J8" s="4"/>
      <c r="K8" s="17"/>
      <c r="L8" s="68"/>
      <c r="M8" s="94"/>
      <c r="N8" s="95"/>
    </row>
    <row r="9" spans="1:14" x14ac:dyDescent="0.25">
      <c r="A9" s="14"/>
      <c r="B9" s="27"/>
      <c r="C9" s="3"/>
      <c r="D9" s="3"/>
      <c r="E9" s="3"/>
      <c r="F9" s="3"/>
      <c r="G9" s="3"/>
      <c r="H9" s="18"/>
      <c r="I9" s="3"/>
      <c r="J9" s="3" t="e">
        <f>SUMPRODUCT(C7:C9,D7:D9)/SUM(C7:C9)</f>
        <v>#DIV/0!</v>
      </c>
      <c r="K9" s="18"/>
      <c r="L9" s="10"/>
      <c r="M9" s="3"/>
      <c r="N9" s="10"/>
    </row>
    <row r="10" spans="1:14" ht="15.75" customHeight="1" x14ac:dyDescent="0.25">
      <c r="A10" s="104" t="s">
        <v>4</v>
      </c>
      <c r="B10" s="104"/>
      <c r="C10" s="104"/>
      <c r="D10" s="104"/>
      <c r="E10" s="96" t="s">
        <v>4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45" x14ac:dyDescent="0.25">
      <c r="A11" s="22" t="s">
        <v>56</v>
      </c>
      <c r="B11" s="23" t="s">
        <v>0</v>
      </c>
      <c r="C11" s="24" t="s">
        <v>1</v>
      </c>
      <c r="D11" s="24" t="s">
        <v>2</v>
      </c>
      <c r="E11" s="24" t="s">
        <v>57</v>
      </c>
      <c r="F11" s="24" t="s">
        <v>58</v>
      </c>
      <c r="G11" s="46" t="s">
        <v>61</v>
      </c>
      <c r="H11" s="25" t="s">
        <v>65</v>
      </c>
      <c r="I11" s="46" t="s">
        <v>59</v>
      </c>
      <c r="J11" s="46" t="s">
        <v>60</v>
      </c>
      <c r="K11" s="25" t="s">
        <v>64</v>
      </c>
      <c r="L11" s="67" t="s">
        <v>66</v>
      </c>
      <c r="M11" s="46" t="s">
        <v>63</v>
      </c>
      <c r="N11" s="22" t="s">
        <v>62</v>
      </c>
    </row>
    <row r="12" spans="1:14" x14ac:dyDescent="0.25">
      <c r="A12" s="12"/>
      <c r="B12" s="8"/>
      <c r="C12" s="7"/>
      <c r="D12" s="7"/>
      <c r="E12" s="7"/>
      <c r="F12" s="7"/>
      <c r="G12" s="7"/>
      <c r="H12" s="44"/>
      <c r="I12" s="7"/>
      <c r="J12" s="7"/>
      <c r="K12" s="44"/>
      <c r="L12" s="52"/>
      <c r="M12" s="94">
        <f>SUM(C12:C14)</f>
        <v>0</v>
      </c>
      <c r="N12" s="95">
        <f>COUNT(A12:A14)</f>
        <v>0</v>
      </c>
    </row>
    <row r="13" spans="1:14" x14ac:dyDescent="0.25">
      <c r="A13" s="13"/>
      <c r="B13" s="16"/>
      <c r="C13" s="4"/>
      <c r="D13" s="4"/>
      <c r="E13" s="4"/>
      <c r="F13" s="4"/>
      <c r="G13" s="4"/>
      <c r="H13" s="17"/>
      <c r="I13" s="4"/>
      <c r="J13" s="4"/>
      <c r="K13" s="17"/>
      <c r="L13" s="68"/>
      <c r="M13" s="94"/>
      <c r="N13" s="95"/>
    </row>
    <row r="14" spans="1:14" x14ac:dyDescent="0.25">
      <c r="A14" s="14"/>
      <c r="B14" s="27"/>
      <c r="C14" s="3"/>
      <c r="D14" s="3"/>
      <c r="E14" s="3"/>
      <c r="F14" s="3"/>
      <c r="G14" s="3"/>
      <c r="H14" s="18"/>
      <c r="I14" s="3"/>
      <c r="J14" s="3" t="e">
        <f>SUMPRODUCT(C12:C14,D12:D14)/SUM(C12:C14)</f>
        <v>#DIV/0!</v>
      </c>
      <c r="K14" s="18"/>
      <c r="L14" s="10"/>
      <c r="M14" s="3"/>
      <c r="N14" s="10"/>
    </row>
    <row r="15" spans="1:14" ht="15.75" customHeight="1" x14ac:dyDescent="0.25">
      <c r="A15" s="104" t="s">
        <v>5</v>
      </c>
      <c r="B15" s="104"/>
      <c r="C15" s="104"/>
      <c r="D15" s="104"/>
      <c r="E15" s="96" t="s">
        <v>5</v>
      </c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45" x14ac:dyDescent="0.25">
      <c r="A16" s="22" t="s">
        <v>56</v>
      </c>
      <c r="B16" s="23" t="s">
        <v>0</v>
      </c>
      <c r="C16" s="24" t="s">
        <v>1</v>
      </c>
      <c r="D16" s="24" t="s">
        <v>2</v>
      </c>
      <c r="E16" s="24" t="s">
        <v>57</v>
      </c>
      <c r="F16" s="24" t="s">
        <v>58</v>
      </c>
      <c r="G16" s="46" t="s">
        <v>61</v>
      </c>
      <c r="H16" s="25" t="s">
        <v>65</v>
      </c>
      <c r="I16" s="46" t="s">
        <v>59</v>
      </c>
      <c r="J16" s="46" t="s">
        <v>60</v>
      </c>
      <c r="K16" s="25" t="s">
        <v>64</v>
      </c>
      <c r="L16" s="67" t="s">
        <v>66</v>
      </c>
      <c r="M16" s="46" t="s">
        <v>63</v>
      </c>
      <c r="N16" s="22" t="s">
        <v>62</v>
      </c>
    </row>
    <row r="17" spans="1:14" x14ac:dyDescent="0.25">
      <c r="A17" s="12"/>
      <c r="B17" s="8"/>
      <c r="C17" s="7"/>
      <c r="D17" s="7"/>
      <c r="E17" s="7"/>
      <c r="F17" s="7"/>
      <c r="G17" s="7"/>
      <c r="H17" s="44"/>
      <c r="I17" s="7"/>
      <c r="J17" s="7"/>
      <c r="K17" s="44"/>
      <c r="L17" s="52"/>
      <c r="M17" s="94">
        <f>SUM(C17:C19)</f>
        <v>0</v>
      </c>
      <c r="N17" s="95">
        <f>COUNT(A17:A19)</f>
        <v>0</v>
      </c>
    </row>
    <row r="18" spans="1:14" x14ac:dyDescent="0.25">
      <c r="A18" s="13"/>
      <c r="B18" s="16"/>
      <c r="C18" s="4"/>
      <c r="D18" s="4"/>
      <c r="E18" s="4"/>
      <c r="F18" s="4"/>
      <c r="G18" s="4"/>
      <c r="H18" s="17"/>
      <c r="I18" s="4"/>
      <c r="J18" s="4"/>
      <c r="K18" s="17"/>
      <c r="L18" s="68"/>
      <c r="M18" s="94"/>
      <c r="N18" s="95"/>
    </row>
    <row r="19" spans="1:14" x14ac:dyDescent="0.25">
      <c r="A19" s="14"/>
      <c r="B19" s="27"/>
      <c r="C19" s="3"/>
      <c r="D19" s="3"/>
      <c r="E19" s="3"/>
      <c r="F19" s="3"/>
      <c r="G19" s="3"/>
      <c r="H19" s="18"/>
      <c r="I19" s="3"/>
      <c r="J19" s="3" t="e">
        <f>SUMPRODUCT(C17:C19,D17:D19)/SUM(C17:C19)</f>
        <v>#DIV/0!</v>
      </c>
      <c r="K19" s="18"/>
      <c r="L19" s="10"/>
      <c r="M19" s="3"/>
      <c r="N19" s="10"/>
    </row>
    <row r="20" spans="1:14" ht="15.75" customHeight="1" x14ac:dyDescent="0.25">
      <c r="A20" s="104" t="s">
        <v>6</v>
      </c>
      <c r="B20" s="104"/>
      <c r="C20" s="104"/>
      <c r="D20" s="104"/>
      <c r="E20" s="96" t="s">
        <v>6</v>
      </c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45" x14ac:dyDescent="0.25">
      <c r="A21" s="22" t="s">
        <v>56</v>
      </c>
      <c r="B21" s="23" t="s">
        <v>0</v>
      </c>
      <c r="C21" s="24" t="s">
        <v>1</v>
      </c>
      <c r="D21" s="24" t="s">
        <v>2</v>
      </c>
      <c r="E21" s="24" t="s">
        <v>57</v>
      </c>
      <c r="F21" s="24" t="s">
        <v>58</v>
      </c>
      <c r="G21" s="46" t="s">
        <v>61</v>
      </c>
      <c r="H21" s="25" t="s">
        <v>65</v>
      </c>
      <c r="I21" s="46" t="s">
        <v>59</v>
      </c>
      <c r="J21" s="46" t="s">
        <v>60</v>
      </c>
      <c r="K21" s="25" t="s">
        <v>64</v>
      </c>
      <c r="L21" s="67" t="s">
        <v>66</v>
      </c>
      <c r="M21" s="46" t="s">
        <v>63</v>
      </c>
      <c r="N21" s="22" t="s">
        <v>62</v>
      </c>
    </row>
    <row r="22" spans="1:14" x14ac:dyDescent="0.25">
      <c r="A22" s="12"/>
      <c r="B22" s="8"/>
      <c r="C22" s="7"/>
      <c r="D22" s="7"/>
      <c r="E22" s="7"/>
      <c r="F22" s="7"/>
      <c r="G22" s="7"/>
      <c r="H22" s="44"/>
      <c r="I22" s="7"/>
      <c r="J22" s="7"/>
      <c r="K22" s="44"/>
      <c r="L22" s="52"/>
      <c r="M22" s="94">
        <f>SUM(C22:C24)</f>
        <v>0</v>
      </c>
      <c r="N22" s="95">
        <f>COUNT(A22:A24)</f>
        <v>0</v>
      </c>
    </row>
    <row r="23" spans="1:14" x14ac:dyDescent="0.25">
      <c r="A23" s="13"/>
      <c r="B23" s="16"/>
      <c r="C23" s="4"/>
      <c r="D23" s="4"/>
      <c r="E23" s="4"/>
      <c r="F23" s="4"/>
      <c r="G23" s="4"/>
      <c r="H23" s="17"/>
      <c r="I23" s="4"/>
      <c r="J23" s="4"/>
      <c r="K23" s="17"/>
      <c r="L23" s="68"/>
      <c r="M23" s="94"/>
      <c r="N23" s="95"/>
    </row>
    <row r="24" spans="1:14" x14ac:dyDescent="0.25">
      <c r="A24" s="14"/>
      <c r="B24" s="27"/>
      <c r="C24" s="3"/>
      <c r="D24" s="3"/>
      <c r="E24" s="3"/>
      <c r="F24" s="3"/>
      <c r="G24" s="3"/>
      <c r="H24" s="18"/>
      <c r="I24" s="3"/>
      <c r="J24" s="3" t="e">
        <f>SUMPRODUCT(C22:C24,D22:D24)/SUM(C22:C24)</f>
        <v>#DIV/0!</v>
      </c>
      <c r="K24" s="18"/>
      <c r="L24" s="10"/>
      <c r="M24" s="3"/>
      <c r="N24" s="10"/>
    </row>
    <row r="25" spans="1:14" ht="15.75" customHeight="1" x14ac:dyDescent="0.25">
      <c r="A25" s="104" t="s">
        <v>7</v>
      </c>
      <c r="B25" s="104"/>
      <c r="C25" s="104"/>
      <c r="D25" s="104"/>
      <c r="E25" s="96" t="s">
        <v>7</v>
      </c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45" x14ac:dyDescent="0.25">
      <c r="A26" s="22" t="s">
        <v>56</v>
      </c>
      <c r="B26" s="23" t="s">
        <v>0</v>
      </c>
      <c r="C26" s="24" t="s">
        <v>1</v>
      </c>
      <c r="D26" s="24" t="s">
        <v>2</v>
      </c>
      <c r="E26" s="24" t="s">
        <v>57</v>
      </c>
      <c r="F26" s="24" t="s">
        <v>58</v>
      </c>
      <c r="G26" s="46" t="s">
        <v>61</v>
      </c>
      <c r="H26" s="25" t="s">
        <v>65</v>
      </c>
      <c r="I26" s="46" t="s">
        <v>59</v>
      </c>
      <c r="J26" s="46" t="s">
        <v>60</v>
      </c>
      <c r="K26" s="25" t="s">
        <v>64</v>
      </c>
      <c r="L26" s="67" t="s">
        <v>66</v>
      </c>
      <c r="M26" s="46" t="s">
        <v>63</v>
      </c>
      <c r="N26" s="22" t="s">
        <v>62</v>
      </c>
    </row>
    <row r="27" spans="1:14" x14ac:dyDescent="0.25">
      <c r="A27" s="12"/>
      <c r="B27" s="8"/>
      <c r="C27" s="7"/>
      <c r="D27" s="7"/>
      <c r="E27" s="7"/>
      <c r="F27" s="7"/>
      <c r="G27" s="7"/>
      <c r="H27" s="44"/>
      <c r="I27" s="7"/>
      <c r="J27" s="7"/>
      <c r="K27" s="44"/>
      <c r="L27" s="52"/>
      <c r="M27" s="94">
        <f>SUM(C27:C29)</f>
        <v>0</v>
      </c>
      <c r="N27" s="95">
        <f>COUNT(A27:A29)</f>
        <v>0</v>
      </c>
    </row>
    <row r="28" spans="1:14" x14ac:dyDescent="0.25">
      <c r="A28" s="13"/>
      <c r="B28" s="16"/>
      <c r="C28" s="4"/>
      <c r="D28" s="4"/>
      <c r="E28" s="4"/>
      <c r="F28" s="4"/>
      <c r="G28" s="4"/>
      <c r="H28" s="17"/>
      <c r="I28" s="4"/>
      <c r="J28" s="4"/>
      <c r="K28" s="17"/>
      <c r="L28" s="68"/>
      <c r="M28" s="94"/>
      <c r="N28" s="95"/>
    </row>
    <row r="29" spans="1:14" x14ac:dyDescent="0.25">
      <c r="A29" s="14"/>
      <c r="B29" s="27"/>
      <c r="C29" s="3"/>
      <c r="D29" s="3"/>
      <c r="E29" s="3"/>
      <c r="F29" s="3"/>
      <c r="G29" s="3"/>
      <c r="H29" s="18"/>
      <c r="I29" s="3"/>
      <c r="J29" s="3" t="e">
        <f>SUMPRODUCT(C27:C29,D27:D29)/SUM(C27:C29)</f>
        <v>#DIV/0!</v>
      </c>
      <c r="K29" s="18"/>
      <c r="L29" s="10"/>
      <c r="M29" s="3"/>
      <c r="N29" s="10"/>
    </row>
    <row r="30" spans="1:14" ht="15.75" customHeight="1" x14ac:dyDescent="0.25">
      <c r="A30" s="104" t="s">
        <v>8</v>
      </c>
      <c r="B30" s="104"/>
      <c r="C30" s="104"/>
      <c r="D30" s="104"/>
      <c r="E30" s="96" t="s">
        <v>8</v>
      </c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45" x14ac:dyDescent="0.25">
      <c r="A31" s="22" t="s">
        <v>56</v>
      </c>
      <c r="B31" s="23" t="s">
        <v>0</v>
      </c>
      <c r="C31" s="24" t="s">
        <v>1</v>
      </c>
      <c r="D31" s="24" t="s">
        <v>2</v>
      </c>
      <c r="E31" s="24" t="s">
        <v>57</v>
      </c>
      <c r="F31" s="24" t="s">
        <v>58</v>
      </c>
      <c r="G31" s="46" t="s">
        <v>61</v>
      </c>
      <c r="H31" s="25" t="s">
        <v>65</v>
      </c>
      <c r="I31" s="46" t="s">
        <v>59</v>
      </c>
      <c r="J31" s="46" t="s">
        <v>60</v>
      </c>
      <c r="K31" s="25" t="s">
        <v>64</v>
      </c>
      <c r="L31" s="67" t="s">
        <v>66</v>
      </c>
      <c r="M31" s="46" t="s">
        <v>63</v>
      </c>
      <c r="N31" s="22" t="s">
        <v>62</v>
      </c>
    </row>
    <row r="32" spans="1:14" x14ac:dyDescent="0.25">
      <c r="A32" s="12"/>
      <c r="B32" s="8"/>
      <c r="C32" s="7"/>
      <c r="D32" s="7"/>
      <c r="E32" s="7"/>
      <c r="F32" s="7"/>
      <c r="G32" s="7"/>
      <c r="H32" s="44"/>
      <c r="I32" s="7"/>
      <c r="J32" s="7"/>
      <c r="K32" s="44"/>
      <c r="L32" s="52"/>
      <c r="M32" s="94">
        <f>SUM(C32:C34)</f>
        <v>0</v>
      </c>
      <c r="N32" s="95">
        <f>COUNT(A32:A34)</f>
        <v>0</v>
      </c>
    </row>
    <row r="33" spans="1:14" x14ac:dyDescent="0.25">
      <c r="A33" s="13"/>
      <c r="B33" s="16"/>
      <c r="C33" s="4"/>
      <c r="D33" s="4"/>
      <c r="E33" s="4"/>
      <c r="F33" s="4"/>
      <c r="G33" s="4"/>
      <c r="H33" s="17"/>
      <c r="I33" s="4"/>
      <c r="J33" s="4"/>
      <c r="K33" s="17"/>
      <c r="L33" s="68"/>
      <c r="M33" s="94"/>
      <c r="N33" s="95"/>
    </row>
    <row r="34" spans="1:14" x14ac:dyDescent="0.25">
      <c r="A34" s="14"/>
      <c r="B34" s="27"/>
      <c r="C34" s="3"/>
      <c r="D34" s="3"/>
      <c r="E34" s="3"/>
      <c r="F34" s="3"/>
      <c r="G34" s="3"/>
      <c r="H34" s="18"/>
      <c r="I34" s="3"/>
      <c r="J34" s="3" t="e">
        <f>SUMPRODUCT(C32:C34,D32:D34)/SUM(C32:C34)</f>
        <v>#DIV/0!</v>
      </c>
      <c r="K34" s="18"/>
      <c r="L34" s="10"/>
      <c r="M34" s="3"/>
      <c r="N34" s="10"/>
    </row>
    <row r="35" spans="1:14" ht="15.75" customHeight="1" x14ac:dyDescent="0.25">
      <c r="A35" s="104" t="s">
        <v>9</v>
      </c>
      <c r="B35" s="104"/>
      <c r="C35" s="104"/>
      <c r="D35" s="104"/>
      <c r="E35" s="96" t="s">
        <v>9</v>
      </c>
      <c r="F35" s="96"/>
      <c r="G35" s="96"/>
      <c r="H35" s="96"/>
      <c r="I35" s="96"/>
      <c r="J35" s="96"/>
      <c r="K35" s="96"/>
      <c r="L35" s="96"/>
      <c r="M35" s="96"/>
      <c r="N35" s="96"/>
    </row>
    <row r="36" spans="1:14" ht="45" x14ac:dyDescent="0.25">
      <c r="A36" s="22" t="s">
        <v>56</v>
      </c>
      <c r="B36" s="23" t="s">
        <v>0</v>
      </c>
      <c r="C36" s="24" t="s">
        <v>1</v>
      </c>
      <c r="D36" s="24" t="s">
        <v>2</v>
      </c>
      <c r="E36" s="24" t="s">
        <v>57</v>
      </c>
      <c r="F36" s="24" t="s">
        <v>58</v>
      </c>
      <c r="G36" s="46" t="s">
        <v>61</v>
      </c>
      <c r="H36" s="25" t="s">
        <v>65</v>
      </c>
      <c r="I36" s="46" t="s">
        <v>59</v>
      </c>
      <c r="J36" s="46" t="s">
        <v>60</v>
      </c>
      <c r="K36" s="25" t="s">
        <v>64</v>
      </c>
      <c r="L36" s="67" t="s">
        <v>66</v>
      </c>
      <c r="M36" s="46" t="s">
        <v>63</v>
      </c>
      <c r="N36" s="22" t="s">
        <v>62</v>
      </c>
    </row>
    <row r="37" spans="1:14" x14ac:dyDescent="0.25">
      <c r="A37" s="12">
        <v>1</v>
      </c>
      <c r="B37" s="8">
        <v>43503</v>
      </c>
      <c r="C37" s="7">
        <v>28000</v>
      </c>
      <c r="D37" s="7">
        <v>100.55</v>
      </c>
      <c r="E37" s="7">
        <v>100.55</v>
      </c>
      <c r="F37" s="7">
        <v>100.55</v>
      </c>
      <c r="G37" s="7">
        <v>100.55</v>
      </c>
      <c r="H37" s="44" t="s">
        <v>97</v>
      </c>
      <c r="I37" s="7">
        <v>100.55</v>
      </c>
      <c r="J37" s="7" t="s">
        <v>97</v>
      </c>
      <c r="K37" s="44" t="s">
        <v>97</v>
      </c>
      <c r="L37" s="52">
        <v>6</v>
      </c>
      <c r="M37" s="7">
        <f>SUM(C37:C38)</f>
        <v>28000</v>
      </c>
      <c r="N37" s="29">
        <f>COUNT(A37:A38)</f>
        <v>1</v>
      </c>
    </row>
    <row r="38" spans="1:14" x14ac:dyDescent="0.25">
      <c r="A38" s="14"/>
      <c r="B38" s="27"/>
      <c r="C38" s="3"/>
      <c r="D38" s="3"/>
      <c r="E38" s="3"/>
      <c r="F38" s="3"/>
      <c r="G38" s="3"/>
      <c r="H38" s="18"/>
      <c r="I38" s="3"/>
      <c r="J38" s="3">
        <f>SUMPRODUCT(C37:C38,D37:D38)/SUM(C37:C38)</f>
        <v>100.55</v>
      </c>
      <c r="K38" s="18"/>
      <c r="L38" s="10"/>
      <c r="M38" s="3"/>
      <c r="N38" s="10"/>
    </row>
    <row r="39" spans="1:14" ht="15.75" customHeight="1" x14ac:dyDescent="0.25">
      <c r="A39" s="104" t="s">
        <v>10</v>
      </c>
      <c r="B39" s="104"/>
      <c r="C39" s="104"/>
      <c r="D39" s="104"/>
      <c r="E39" s="96" t="s">
        <v>10</v>
      </c>
      <c r="F39" s="96"/>
      <c r="G39" s="96"/>
      <c r="H39" s="96"/>
      <c r="I39" s="96"/>
      <c r="J39" s="96"/>
      <c r="K39" s="96"/>
      <c r="L39" s="96"/>
      <c r="M39" s="96"/>
      <c r="N39" s="96"/>
    </row>
    <row r="40" spans="1:14" ht="45" x14ac:dyDescent="0.25">
      <c r="A40" s="22" t="s">
        <v>56</v>
      </c>
      <c r="B40" s="23" t="s">
        <v>0</v>
      </c>
      <c r="C40" s="24" t="s">
        <v>1</v>
      </c>
      <c r="D40" s="24" t="s">
        <v>2</v>
      </c>
      <c r="E40" s="24" t="s">
        <v>57</v>
      </c>
      <c r="F40" s="24" t="s">
        <v>58</v>
      </c>
      <c r="G40" s="46" t="s">
        <v>61</v>
      </c>
      <c r="H40" s="25" t="s">
        <v>65</v>
      </c>
      <c r="I40" s="46" t="s">
        <v>59</v>
      </c>
      <c r="J40" s="46" t="s">
        <v>60</v>
      </c>
      <c r="K40" s="25" t="s">
        <v>64</v>
      </c>
      <c r="L40" s="67" t="s">
        <v>66</v>
      </c>
      <c r="M40" s="46" t="s">
        <v>63</v>
      </c>
      <c r="N40" s="22" t="s">
        <v>62</v>
      </c>
    </row>
    <row r="41" spans="1:14" x14ac:dyDescent="0.25">
      <c r="A41" s="12"/>
      <c r="B41" s="8"/>
      <c r="C41" s="7"/>
      <c r="D41" s="7"/>
      <c r="E41" s="7"/>
      <c r="F41" s="7"/>
      <c r="G41" s="7"/>
      <c r="H41" s="44"/>
      <c r="I41" s="7"/>
      <c r="J41" s="7"/>
      <c r="K41" s="44"/>
      <c r="L41" s="52"/>
      <c r="M41" s="94">
        <f>SUM(C41:C43)</f>
        <v>0</v>
      </c>
      <c r="N41" s="95">
        <f>COUNT(A41:A43)</f>
        <v>0</v>
      </c>
    </row>
    <row r="42" spans="1:14" x14ac:dyDescent="0.25">
      <c r="A42" s="13"/>
      <c r="B42" s="16"/>
      <c r="C42" s="4"/>
      <c r="D42" s="4"/>
      <c r="E42" s="4"/>
      <c r="F42" s="4"/>
      <c r="G42" s="4"/>
      <c r="H42" s="17"/>
      <c r="I42" s="4"/>
      <c r="J42" s="4"/>
      <c r="K42" s="17"/>
      <c r="L42" s="68"/>
      <c r="M42" s="94"/>
      <c r="N42" s="95"/>
    </row>
    <row r="43" spans="1:14" x14ac:dyDescent="0.25">
      <c r="A43" s="14"/>
      <c r="B43" s="27"/>
      <c r="C43" s="3"/>
      <c r="D43" s="3"/>
      <c r="E43" s="3"/>
      <c r="F43" s="3"/>
      <c r="G43" s="3"/>
      <c r="H43" s="18"/>
      <c r="I43" s="3"/>
      <c r="J43" s="3" t="e">
        <f>SUMPRODUCT(C41:C43,D41:D43)/SUM(C41:C43)</f>
        <v>#DIV/0!</v>
      </c>
      <c r="K43" s="18"/>
      <c r="L43" s="10"/>
      <c r="M43" s="3"/>
      <c r="N43" s="10"/>
    </row>
    <row r="44" spans="1:14" ht="15.75" customHeight="1" x14ac:dyDescent="0.25">
      <c r="A44" s="104" t="s">
        <v>11</v>
      </c>
      <c r="B44" s="104"/>
      <c r="C44" s="104"/>
      <c r="D44" s="104"/>
      <c r="E44" s="96" t="s">
        <v>11</v>
      </c>
      <c r="F44" s="96"/>
      <c r="G44" s="96"/>
      <c r="H44" s="96"/>
      <c r="I44" s="96"/>
      <c r="J44" s="96"/>
      <c r="K44" s="96"/>
      <c r="L44" s="96"/>
      <c r="M44" s="96"/>
      <c r="N44" s="96"/>
    </row>
    <row r="45" spans="1:14" ht="45" x14ac:dyDescent="0.25">
      <c r="A45" s="22" t="s">
        <v>56</v>
      </c>
      <c r="B45" s="23" t="s">
        <v>0</v>
      </c>
      <c r="C45" s="24" t="s">
        <v>1</v>
      </c>
      <c r="D45" s="24" t="s">
        <v>2</v>
      </c>
      <c r="E45" s="24" t="s">
        <v>57</v>
      </c>
      <c r="F45" s="24" t="s">
        <v>58</v>
      </c>
      <c r="G45" s="46" t="s">
        <v>61</v>
      </c>
      <c r="H45" s="25" t="s">
        <v>65</v>
      </c>
      <c r="I45" s="46" t="s">
        <v>59</v>
      </c>
      <c r="J45" s="46" t="s">
        <v>60</v>
      </c>
      <c r="K45" s="25" t="s">
        <v>64</v>
      </c>
      <c r="L45" s="67" t="s">
        <v>66</v>
      </c>
      <c r="M45" s="46" t="s">
        <v>63</v>
      </c>
      <c r="N45" s="22" t="s">
        <v>62</v>
      </c>
    </row>
    <row r="46" spans="1:14" x14ac:dyDescent="0.25">
      <c r="A46" s="12"/>
      <c r="B46" s="8"/>
      <c r="C46" s="7"/>
      <c r="D46" s="7"/>
      <c r="E46" s="7"/>
      <c r="F46" s="7"/>
      <c r="G46" s="7"/>
      <c r="H46" s="44"/>
      <c r="I46" s="7"/>
      <c r="J46" s="7"/>
      <c r="K46" s="44"/>
      <c r="L46" s="52"/>
      <c r="M46" s="94">
        <f>SUM(C46:C48)</f>
        <v>0</v>
      </c>
      <c r="N46" s="95">
        <f>COUNT(A46:A48)</f>
        <v>0</v>
      </c>
    </row>
    <row r="47" spans="1:14" x14ac:dyDescent="0.25">
      <c r="A47" s="13"/>
      <c r="B47" s="16"/>
      <c r="C47" s="4"/>
      <c r="D47" s="4"/>
      <c r="E47" s="4"/>
      <c r="F47" s="4"/>
      <c r="G47" s="4"/>
      <c r="H47" s="17"/>
      <c r="I47" s="4"/>
      <c r="J47" s="4"/>
      <c r="K47" s="17"/>
      <c r="L47" s="68"/>
      <c r="M47" s="94"/>
      <c r="N47" s="95"/>
    </row>
    <row r="48" spans="1:14" x14ac:dyDescent="0.25">
      <c r="A48" s="14"/>
      <c r="B48" s="27"/>
      <c r="C48" s="3"/>
      <c r="D48" s="3"/>
      <c r="E48" s="3"/>
      <c r="F48" s="3"/>
      <c r="G48" s="3"/>
      <c r="H48" s="18"/>
      <c r="I48" s="3"/>
      <c r="J48" s="3" t="e">
        <f>SUMPRODUCT(C46:C48,D46:D48)/SUM(C46:C48)</f>
        <v>#DIV/0!</v>
      </c>
      <c r="K48" s="18"/>
      <c r="L48" s="10"/>
      <c r="M48" s="3"/>
      <c r="N48" s="10"/>
    </row>
    <row r="49" spans="1:14" ht="15.75" customHeight="1" x14ac:dyDescent="0.25">
      <c r="A49" s="104" t="s">
        <v>12</v>
      </c>
      <c r="B49" s="104"/>
      <c r="C49" s="104"/>
      <c r="D49" s="104"/>
      <c r="E49" s="96" t="s">
        <v>12</v>
      </c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45" x14ac:dyDescent="0.25">
      <c r="A50" s="22" t="s">
        <v>56</v>
      </c>
      <c r="B50" s="23" t="s">
        <v>0</v>
      </c>
      <c r="C50" s="24" t="s">
        <v>1</v>
      </c>
      <c r="D50" s="24" t="s">
        <v>2</v>
      </c>
      <c r="E50" s="24" t="s">
        <v>57</v>
      </c>
      <c r="F50" s="24" t="s">
        <v>58</v>
      </c>
      <c r="G50" s="46" t="s">
        <v>61</v>
      </c>
      <c r="H50" s="25" t="s">
        <v>65</v>
      </c>
      <c r="I50" s="46" t="s">
        <v>59</v>
      </c>
      <c r="J50" s="46" t="s">
        <v>60</v>
      </c>
      <c r="K50" s="25" t="s">
        <v>64</v>
      </c>
      <c r="L50" s="67" t="s">
        <v>66</v>
      </c>
      <c r="M50" s="46" t="s">
        <v>63</v>
      </c>
      <c r="N50" s="22" t="s">
        <v>62</v>
      </c>
    </row>
    <row r="51" spans="1:14" x14ac:dyDescent="0.25">
      <c r="A51" s="12"/>
      <c r="B51" s="8"/>
      <c r="C51" s="7"/>
      <c r="D51" s="7"/>
      <c r="E51" s="7"/>
      <c r="F51" s="7"/>
      <c r="G51" s="7"/>
      <c r="H51" s="44"/>
      <c r="I51" s="7"/>
      <c r="J51" s="7"/>
      <c r="K51" s="44"/>
      <c r="L51" s="52"/>
      <c r="M51" s="94">
        <f>SUM(C51:C53)</f>
        <v>0</v>
      </c>
      <c r="N51" s="95">
        <f>COUNT(A51:A53)</f>
        <v>0</v>
      </c>
    </row>
    <row r="52" spans="1:14" x14ac:dyDescent="0.25">
      <c r="A52" s="13"/>
      <c r="B52" s="16"/>
      <c r="C52" s="4"/>
      <c r="D52" s="4"/>
      <c r="E52" s="4"/>
      <c r="F52" s="4"/>
      <c r="G52" s="4"/>
      <c r="H52" s="17"/>
      <c r="I52" s="4"/>
      <c r="J52" s="4"/>
      <c r="K52" s="17"/>
      <c r="L52" s="68"/>
      <c r="M52" s="94"/>
      <c r="N52" s="95"/>
    </row>
    <row r="53" spans="1:14" x14ac:dyDescent="0.25">
      <c r="A53" s="14"/>
      <c r="B53" s="27"/>
      <c r="C53" s="3"/>
      <c r="D53" s="3"/>
      <c r="E53" s="3"/>
      <c r="F53" s="3"/>
      <c r="G53" s="3"/>
      <c r="H53" s="18"/>
      <c r="I53" s="3"/>
      <c r="J53" s="3" t="e">
        <f>SUMPRODUCT(C51:C53,D51:D53)/SUM(C51:C53)</f>
        <v>#DIV/0!</v>
      </c>
      <c r="K53" s="18"/>
      <c r="L53" s="10"/>
      <c r="M53" s="3"/>
      <c r="N53" s="10"/>
    </row>
    <row r="54" spans="1:14" ht="15.75" customHeight="1" x14ac:dyDescent="0.25">
      <c r="A54" s="104" t="s">
        <v>13</v>
      </c>
      <c r="B54" s="104"/>
      <c r="C54" s="104"/>
      <c r="D54" s="104"/>
      <c r="E54" s="96" t="s">
        <v>13</v>
      </c>
      <c r="F54" s="96"/>
      <c r="G54" s="96"/>
      <c r="H54" s="96"/>
      <c r="I54" s="96"/>
      <c r="J54" s="96"/>
      <c r="K54" s="96"/>
      <c r="L54" s="96"/>
      <c r="M54" s="96"/>
      <c r="N54" s="96"/>
    </row>
    <row r="55" spans="1:14" ht="45" x14ac:dyDescent="0.25">
      <c r="A55" s="22" t="s">
        <v>56</v>
      </c>
      <c r="B55" s="23" t="s">
        <v>0</v>
      </c>
      <c r="C55" s="24" t="s">
        <v>1</v>
      </c>
      <c r="D55" s="24" t="s">
        <v>2</v>
      </c>
      <c r="E55" s="24" t="s">
        <v>57</v>
      </c>
      <c r="F55" s="24" t="s">
        <v>58</v>
      </c>
      <c r="G55" s="46" t="s">
        <v>61</v>
      </c>
      <c r="H55" s="25" t="s">
        <v>65</v>
      </c>
      <c r="I55" s="46" t="s">
        <v>59</v>
      </c>
      <c r="J55" s="46" t="s">
        <v>60</v>
      </c>
      <c r="K55" s="25" t="s">
        <v>64</v>
      </c>
      <c r="L55" s="67" t="s">
        <v>66</v>
      </c>
      <c r="M55" s="46" t="s">
        <v>63</v>
      </c>
      <c r="N55" s="22" t="s">
        <v>62</v>
      </c>
    </row>
    <row r="56" spans="1:14" x14ac:dyDescent="0.25">
      <c r="A56" s="12">
        <v>1</v>
      </c>
      <c r="B56" s="8">
        <v>43531</v>
      </c>
      <c r="C56" s="7">
        <v>31500</v>
      </c>
      <c r="D56" s="7">
        <v>90.5</v>
      </c>
      <c r="E56" s="90">
        <f>MIN(D56:D57)</f>
        <v>90.5</v>
      </c>
      <c r="F56" s="90">
        <f>MAX(D56:D57)</f>
        <v>93.8</v>
      </c>
      <c r="G56" s="90">
        <f>90.5</f>
        <v>90.5</v>
      </c>
      <c r="H56" s="97" t="s">
        <v>97</v>
      </c>
      <c r="I56" s="90">
        <f>SUMPRODUCT(C56:C57,D56:D57)/SUM(C56:C57)</f>
        <v>90.83</v>
      </c>
      <c r="J56" s="90">
        <f>I56</f>
        <v>90.83</v>
      </c>
      <c r="K56" s="97" t="s">
        <v>97</v>
      </c>
      <c r="L56" s="87">
        <v>7</v>
      </c>
      <c r="M56" s="94">
        <f>SUM(C56:C58)</f>
        <v>35000</v>
      </c>
      <c r="N56" s="95">
        <f>COUNT(A56:A58)</f>
        <v>2</v>
      </c>
    </row>
    <row r="57" spans="1:14" x14ac:dyDescent="0.25">
      <c r="A57" s="12">
        <v>2</v>
      </c>
      <c r="B57" s="8">
        <v>43531</v>
      </c>
      <c r="C57" s="7">
        <v>3500</v>
      </c>
      <c r="D57" s="7">
        <v>93.8</v>
      </c>
      <c r="E57" s="92"/>
      <c r="F57" s="92"/>
      <c r="G57" s="92"/>
      <c r="H57" s="98"/>
      <c r="I57" s="92"/>
      <c r="J57" s="92"/>
      <c r="K57" s="98"/>
      <c r="L57" s="89"/>
      <c r="M57" s="94"/>
      <c r="N57" s="95"/>
    </row>
    <row r="58" spans="1:14" x14ac:dyDescent="0.25">
      <c r="A58" s="14"/>
      <c r="B58" s="27"/>
      <c r="C58" s="3"/>
      <c r="D58" s="3"/>
      <c r="E58" s="3"/>
      <c r="F58" s="3"/>
      <c r="G58" s="3"/>
      <c r="H58" s="18"/>
      <c r="I58" s="3"/>
      <c r="J58" s="3">
        <f>SUMPRODUCT(C56:C58,D56:D58)/SUM(C56:C58)</f>
        <v>90.83</v>
      </c>
      <c r="K58" s="18"/>
      <c r="L58" s="10"/>
      <c r="M58" s="3"/>
      <c r="N58" s="10"/>
    </row>
    <row r="59" spans="1:14" ht="15.75" customHeight="1" x14ac:dyDescent="0.25">
      <c r="A59" s="104" t="s">
        <v>14</v>
      </c>
      <c r="B59" s="104"/>
      <c r="C59" s="104"/>
      <c r="D59" s="104"/>
      <c r="E59" s="96" t="s">
        <v>14</v>
      </c>
      <c r="F59" s="96"/>
      <c r="G59" s="96"/>
      <c r="H59" s="96"/>
      <c r="I59" s="96"/>
      <c r="J59" s="96"/>
      <c r="K59" s="96"/>
      <c r="L59" s="96"/>
      <c r="M59" s="96"/>
      <c r="N59" s="96"/>
    </row>
    <row r="60" spans="1:14" ht="45" x14ac:dyDescent="0.25">
      <c r="A60" s="22" t="s">
        <v>56</v>
      </c>
      <c r="B60" s="23" t="s">
        <v>0</v>
      </c>
      <c r="C60" s="24" t="s">
        <v>1</v>
      </c>
      <c r="D60" s="24" t="s">
        <v>2</v>
      </c>
      <c r="E60" s="24" t="s">
        <v>57</v>
      </c>
      <c r="F60" s="24" t="s">
        <v>58</v>
      </c>
      <c r="G60" s="46" t="s">
        <v>61</v>
      </c>
      <c r="H60" s="25" t="s">
        <v>65</v>
      </c>
      <c r="I60" s="46" t="s">
        <v>59</v>
      </c>
      <c r="J60" s="46" t="s">
        <v>60</v>
      </c>
      <c r="K60" s="25" t="s">
        <v>64</v>
      </c>
      <c r="L60" s="67" t="s">
        <v>66</v>
      </c>
      <c r="M60" s="46" t="s">
        <v>63</v>
      </c>
      <c r="N60" s="22" t="s">
        <v>62</v>
      </c>
    </row>
    <row r="61" spans="1:14" x14ac:dyDescent="0.25">
      <c r="A61" s="12">
        <v>1</v>
      </c>
      <c r="B61" s="8">
        <v>43538</v>
      </c>
      <c r="C61" s="7">
        <v>3500</v>
      </c>
      <c r="D61" s="7">
        <v>86.5</v>
      </c>
      <c r="E61" s="7">
        <v>86.5</v>
      </c>
      <c r="F61" s="7">
        <v>86.5</v>
      </c>
      <c r="G61" s="7">
        <v>86.5</v>
      </c>
      <c r="H61" s="44" t="s">
        <v>97</v>
      </c>
      <c r="I61" s="7">
        <v>86.5</v>
      </c>
      <c r="J61" s="7">
        <v>86.5</v>
      </c>
      <c r="K61" s="44" t="s">
        <v>97</v>
      </c>
      <c r="L61" s="52">
        <v>6</v>
      </c>
      <c r="M61" s="7">
        <f>SUM(C61:C62)</f>
        <v>3500</v>
      </c>
      <c r="N61" s="29">
        <f>COUNT(A61:A62)</f>
        <v>1</v>
      </c>
    </row>
    <row r="62" spans="1:14" x14ac:dyDescent="0.25">
      <c r="A62" s="14"/>
      <c r="B62" s="27"/>
      <c r="C62" s="3"/>
      <c r="D62" s="3"/>
      <c r="E62" s="3"/>
      <c r="F62" s="3"/>
      <c r="G62" s="3"/>
      <c r="H62" s="18"/>
      <c r="I62" s="3"/>
      <c r="J62" s="3">
        <f>SUMPRODUCT(C61:C62,D61:D62)/SUM(C61:C62)</f>
        <v>86.5</v>
      </c>
      <c r="K62" s="18"/>
      <c r="L62" s="10"/>
      <c r="M62" s="3"/>
      <c r="N62" s="10"/>
    </row>
    <row r="63" spans="1:14" ht="15.75" customHeight="1" x14ac:dyDescent="0.25">
      <c r="A63" s="104" t="s">
        <v>15</v>
      </c>
      <c r="B63" s="104"/>
      <c r="C63" s="104"/>
      <c r="D63" s="104"/>
      <c r="E63" s="96" t="s">
        <v>15</v>
      </c>
      <c r="F63" s="96"/>
      <c r="G63" s="96"/>
      <c r="H63" s="96"/>
      <c r="I63" s="96"/>
      <c r="J63" s="96"/>
      <c r="K63" s="96"/>
      <c r="L63" s="96"/>
      <c r="M63" s="96"/>
      <c r="N63" s="96"/>
    </row>
    <row r="64" spans="1:14" ht="45" x14ac:dyDescent="0.25">
      <c r="A64" s="22" t="s">
        <v>56</v>
      </c>
      <c r="B64" s="23" t="s">
        <v>0</v>
      </c>
      <c r="C64" s="24" t="s">
        <v>1</v>
      </c>
      <c r="D64" s="24" t="s">
        <v>2</v>
      </c>
      <c r="E64" s="24" t="s">
        <v>57</v>
      </c>
      <c r="F64" s="24" t="s">
        <v>58</v>
      </c>
      <c r="G64" s="46" t="s">
        <v>61</v>
      </c>
      <c r="H64" s="25" t="s">
        <v>65</v>
      </c>
      <c r="I64" s="46" t="s">
        <v>59</v>
      </c>
      <c r="J64" s="46" t="s">
        <v>60</v>
      </c>
      <c r="K64" s="25" t="s">
        <v>64</v>
      </c>
      <c r="L64" s="67" t="s">
        <v>66</v>
      </c>
      <c r="M64" s="46" t="s">
        <v>63</v>
      </c>
      <c r="N64" s="22" t="s">
        <v>62</v>
      </c>
    </row>
    <row r="65" spans="1:14" x14ac:dyDescent="0.25">
      <c r="A65" s="12">
        <v>1</v>
      </c>
      <c r="B65" s="8">
        <v>43544</v>
      </c>
      <c r="C65" s="7">
        <v>3500</v>
      </c>
      <c r="D65" s="7">
        <v>73</v>
      </c>
      <c r="E65" s="7">
        <v>73</v>
      </c>
      <c r="F65" s="7">
        <v>73</v>
      </c>
      <c r="G65" s="7">
        <v>73</v>
      </c>
      <c r="H65" s="44" t="s">
        <v>97</v>
      </c>
      <c r="I65" s="7">
        <v>73</v>
      </c>
      <c r="J65" s="7">
        <v>73</v>
      </c>
      <c r="K65" s="44" t="s">
        <v>97</v>
      </c>
      <c r="L65" s="52">
        <v>4</v>
      </c>
      <c r="M65" s="7">
        <f>SUM(C65:C66)</f>
        <v>3500</v>
      </c>
      <c r="N65" s="29">
        <f>COUNT(A65:A66)</f>
        <v>1</v>
      </c>
    </row>
    <row r="66" spans="1:14" x14ac:dyDescent="0.25">
      <c r="A66" s="14"/>
      <c r="B66" s="27"/>
      <c r="C66" s="3"/>
      <c r="D66" s="3"/>
      <c r="E66" s="3"/>
      <c r="F66" s="3"/>
      <c r="G66" s="3"/>
      <c r="H66" s="18"/>
      <c r="I66" s="3"/>
      <c r="J66" s="3">
        <f>SUMPRODUCT(C65:C66,D65:D66)/SUM(C65:C66)</f>
        <v>73</v>
      </c>
      <c r="K66" s="18"/>
      <c r="L66" s="10"/>
      <c r="M66" s="3"/>
      <c r="N66" s="10"/>
    </row>
    <row r="67" spans="1:14" ht="15.75" customHeight="1" x14ac:dyDescent="0.25">
      <c r="A67" s="104" t="s">
        <v>16</v>
      </c>
      <c r="B67" s="104"/>
      <c r="C67" s="104"/>
      <c r="D67" s="104"/>
      <c r="E67" s="96" t="s">
        <v>16</v>
      </c>
      <c r="F67" s="96"/>
      <c r="G67" s="96"/>
      <c r="H67" s="96"/>
      <c r="I67" s="96"/>
      <c r="J67" s="96"/>
      <c r="K67" s="96"/>
      <c r="L67" s="96"/>
      <c r="M67" s="96"/>
      <c r="N67" s="96"/>
    </row>
    <row r="68" spans="1:14" ht="45" x14ac:dyDescent="0.25">
      <c r="A68" s="22" t="s">
        <v>56</v>
      </c>
      <c r="B68" s="23" t="s">
        <v>0</v>
      </c>
      <c r="C68" s="24" t="s">
        <v>1</v>
      </c>
      <c r="D68" s="24" t="s">
        <v>2</v>
      </c>
      <c r="E68" s="24" t="s">
        <v>57</v>
      </c>
      <c r="F68" s="24" t="s">
        <v>58</v>
      </c>
      <c r="G68" s="46" t="s">
        <v>61</v>
      </c>
      <c r="H68" s="25" t="s">
        <v>65</v>
      </c>
      <c r="I68" s="46" t="s">
        <v>59</v>
      </c>
      <c r="J68" s="46" t="s">
        <v>60</v>
      </c>
      <c r="K68" s="25" t="s">
        <v>64</v>
      </c>
      <c r="L68" s="67" t="s">
        <v>66</v>
      </c>
      <c r="M68" s="46" t="s">
        <v>63</v>
      </c>
      <c r="N68" s="22" t="s">
        <v>62</v>
      </c>
    </row>
    <row r="69" spans="1:14" x14ac:dyDescent="0.25">
      <c r="A69" s="12">
        <v>1</v>
      </c>
      <c r="B69" s="8">
        <v>43553</v>
      </c>
      <c r="C69" s="7">
        <v>24990</v>
      </c>
      <c r="D69" s="7">
        <v>117</v>
      </c>
      <c r="E69" s="7">
        <v>117</v>
      </c>
      <c r="F69" s="7">
        <v>117</v>
      </c>
      <c r="G69" s="7">
        <v>117</v>
      </c>
      <c r="H69" s="44" t="s">
        <v>97</v>
      </c>
      <c r="I69" s="7">
        <v>117</v>
      </c>
      <c r="J69" s="7">
        <v>117</v>
      </c>
      <c r="K69" s="44" t="s">
        <v>97</v>
      </c>
      <c r="L69" s="52">
        <v>4</v>
      </c>
      <c r="M69" s="7">
        <f>SUM(C69:C69)</f>
        <v>24990</v>
      </c>
      <c r="N69" s="29">
        <f>COUNT(A69:A69)</f>
        <v>1</v>
      </c>
    </row>
    <row r="70" spans="1:14" x14ac:dyDescent="0.25">
      <c r="A70" s="14"/>
      <c r="B70" s="27"/>
      <c r="C70" s="3"/>
      <c r="D70" s="3"/>
      <c r="E70" s="3"/>
      <c r="F70" s="3"/>
      <c r="G70" s="3"/>
      <c r="H70" s="18"/>
      <c r="I70" s="3"/>
      <c r="J70" s="3">
        <f>SUMPRODUCT(C69:C70,D69:D70)/SUM(C69:C70)</f>
        <v>117</v>
      </c>
      <c r="K70" s="18"/>
      <c r="L70" s="10"/>
      <c r="M70" s="3"/>
      <c r="N70" s="10"/>
    </row>
    <row r="71" spans="1:14" ht="15.75" customHeight="1" x14ac:dyDescent="0.25">
      <c r="A71" s="104" t="s">
        <v>17</v>
      </c>
      <c r="B71" s="104"/>
      <c r="C71" s="104"/>
      <c r="D71" s="104"/>
      <c r="E71" s="96" t="s">
        <v>17</v>
      </c>
      <c r="F71" s="96"/>
      <c r="G71" s="96"/>
      <c r="H71" s="96"/>
      <c r="I71" s="96"/>
      <c r="J71" s="96"/>
      <c r="K71" s="96"/>
      <c r="L71" s="96"/>
      <c r="M71" s="96"/>
      <c r="N71" s="96"/>
    </row>
    <row r="72" spans="1:14" ht="30" customHeight="1" x14ac:dyDescent="0.25">
      <c r="A72" s="22" t="s">
        <v>56</v>
      </c>
      <c r="B72" s="23" t="s">
        <v>0</v>
      </c>
      <c r="C72" s="24" t="s">
        <v>1</v>
      </c>
      <c r="D72" s="24" t="s">
        <v>2</v>
      </c>
      <c r="E72" s="24" t="s">
        <v>57</v>
      </c>
      <c r="F72" s="24" t="s">
        <v>58</v>
      </c>
      <c r="G72" s="46" t="s">
        <v>61</v>
      </c>
      <c r="H72" s="25" t="s">
        <v>65</v>
      </c>
      <c r="I72" s="46" t="s">
        <v>59</v>
      </c>
      <c r="J72" s="46" t="s">
        <v>60</v>
      </c>
      <c r="K72" s="25" t="s">
        <v>64</v>
      </c>
      <c r="L72" s="67" t="s">
        <v>66</v>
      </c>
      <c r="M72" s="46" t="s">
        <v>63</v>
      </c>
      <c r="N72" s="22" t="s">
        <v>62</v>
      </c>
    </row>
    <row r="73" spans="1:14" x14ac:dyDescent="0.25">
      <c r="A73" s="12">
        <v>1</v>
      </c>
      <c r="B73" s="8">
        <v>43553</v>
      </c>
      <c r="C73" s="7">
        <v>24990</v>
      </c>
      <c r="D73" s="7">
        <v>117</v>
      </c>
      <c r="E73" s="7">
        <v>117</v>
      </c>
      <c r="F73" s="7">
        <v>117</v>
      </c>
      <c r="G73" s="7">
        <v>117</v>
      </c>
      <c r="H73" s="44" t="s">
        <v>97</v>
      </c>
      <c r="I73" s="7">
        <v>117</v>
      </c>
      <c r="J73" s="7">
        <v>117</v>
      </c>
      <c r="K73" s="44" t="s">
        <v>97</v>
      </c>
      <c r="L73" s="52">
        <v>3</v>
      </c>
      <c r="M73" s="90">
        <f>SUM(C73:C79)</f>
        <v>129990</v>
      </c>
      <c r="N73" s="87">
        <f>COUNT(A73:A79)</f>
        <v>6</v>
      </c>
    </row>
    <row r="74" spans="1:14" x14ac:dyDescent="0.25">
      <c r="A74" s="13">
        <v>2</v>
      </c>
      <c r="B74" s="16">
        <v>43560</v>
      </c>
      <c r="C74" s="4">
        <v>78540</v>
      </c>
      <c r="D74" s="4">
        <v>90.91</v>
      </c>
      <c r="E74" s="83">
        <f>MIN(D74:D78)</f>
        <v>90.91</v>
      </c>
      <c r="F74" s="83">
        <f>MAX(D74:D78)</f>
        <v>95</v>
      </c>
      <c r="G74" s="83">
        <v>90.91</v>
      </c>
      <c r="H74" s="85">
        <f>(G74-G73)/G73</f>
        <v>-0.22299145299145301</v>
      </c>
      <c r="I74" s="83">
        <f>SUMPRODUCT(C74:C78,D74:D78)/SUM(C74:C78)</f>
        <v>91.274346666666659</v>
      </c>
      <c r="J74" s="83">
        <f>SUMPRODUCT(C73:C78,D73:D78)/SUM(C73:C78)</f>
        <v>96.219989229940751</v>
      </c>
      <c r="K74" s="85">
        <f>(J74-J73)/J73</f>
        <v>-0.17760692965862607</v>
      </c>
      <c r="L74" s="99">
        <v>16</v>
      </c>
      <c r="M74" s="91"/>
      <c r="N74" s="88"/>
    </row>
    <row r="75" spans="1:14" x14ac:dyDescent="0.25">
      <c r="A75" s="13">
        <v>3</v>
      </c>
      <c r="B75" s="16">
        <v>43560</v>
      </c>
      <c r="C75" s="4">
        <v>3500</v>
      </c>
      <c r="D75" s="4">
        <v>95</v>
      </c>
      <c r="E75" s="103"/>
      <c r="F75" s="103"/>
      <c r="G75" s="103"/>
      <c r="H75" s="102"/>
      <c r="I75" s="103"/>
      <c r="J75" s="103"/>
      <c r="K75" s="102"/>
      <c r="L75" s="100"/>
      <c r="M75" s="91"/>
      <c r="N75" s="88"/>
    </row>
    <row r="76" spans="1:14" x14ac:dyDescent="0.25">
      <c r="A76" s="13">
        <v>4</v>
      </c>
      <c r="B76" s="16">
        <v>43560</v>
      </c>
      <c r="C76" s="4">
        <v>560</v>
      </c>
      <c r="D76" s="4">
        <v>91</v>
      </c>
      <c r="E76" s="103"/>
      <c r="F76" s="103"/>
      <c r="G76" s="103"/>
      <c r="H76" s="102"/>
      <c r="I76" s="103"/>
      <c r="J76" s="103"/>
      <c r="K76" s="102"/>
      <c r="L76" s="100"/>
      <c r="M76" s="91"/>
      <c r="N76" s="88"/>
    </row>
    <row r="77" spans="1:14" x14ac:dyDescent="0.25">
      <c r="A77" s="13">
        <v>5</v>
      </c>
      <c r="B77" s="16">
        <v>43560</v>
      </c>
      <c r="C77" s="4">
        <v>17500</v>
      </c>
      <c r="D77" s="4">
        <v>92.11</v>
      </c>
      <c r="E77" s="103"/>
      <c r="F77" s="103"/>
      <c r="G77" s="103"/>
      <c r="H77" s="102"/>
      <c r="I77" s="103"/>
      <c r="J77" s="103"/>
      <c r="K77" s="102"/>
      <c r="L77" s="100"/>
      <c r="M77" s="91"/>
      <c r="N77" s="88"/>
    </row>
    <row r="78" spans="1:14" x14ac:dyDescent="0.25">
      <c r="A78" s="13">
        <v>6</v>
      </c>
      <c r="B78" s="16">
        <v>43560</v>
      </c>
      <c r="C78" s="4">
        <v>4900</v>
      </c>
      <c r="D78" s="4">
        <v>91.5</v>
      </c>
      <c r="E78" s="84"/>
      <c r="F78" s="84"/>
      <c r="G78" s="84"/>
      <c r="H78" s="86"/>
      <c r="I78" s="84"/>
      <c r="J78" s="84"/>
      <c r="K78" s="86"/>
      <c r="L78" s="101"/>
      <c r="M78" s="92"/>
      <c r="N78" s="89"/>
    </row>
    <row r="79" spans="1:14" x14ac:dyDescent="0.25">
      <c r="A79" s="14"/>
      <c r="B79" s="27"/>
      <c r="C79" s="3"/>
      <c r="D79" s="3"/>
      <c r="E79" s="3"/>
      <c r="F79" s="3"/>
      <c r="G79" s="3"/>
      <c r="H79" s="18"/>
      <c r="I79" s="3"/>
      <c r="J79" s="3">
        <f>SUMPRODUCT(C73:C79,D73:D79)/SUM(C73:C79)</f>
        <v>96.219989229940751</v>
      </c>
      <c r="K79" s="18"/>
      <c r="L79" s="10"/>
      <c r="M79" s="3"/>
      <c r="N79" s="10"/>
    </row>
    <row r="80" spans="1:14" ht="15.75" customHeight="1" x14ac:dyDescent="0.25">
      <c r="A80" s="104" t="s">
        <v>18</v>
      </c>
      <c r="B80" s="104"/>
      <c r="C80" s="104"/>
      <c r="D80" s="104"/>
      <c r="E80" s="96" t="s">
        <v>18</v>
      </c>
      <c r="F80" s="96"/>
      <c r="G80" s="96"/>
      <c r="H80" s="96"/>
      <c r="I80" s="96"/>
      <c r="J80" s="96"/>
      <c r="K80" s="96"/>
      <c r="L80" s="96"/>
      <c r="M80" s="96"/>
      <c r="N80" s="96"/>
    </row>
    <row r="81" spans="1:14" ht="45" x14ac:dyDescent="0.25">
      <c r="A81" s="22" t="s">
        <v>56</v>
      </c>
      <c r="B81" s="23" t="s">
        <v>0</v>
      </c>
      <c r="C81" s="24" t="s">
        <v>1</v>
      </c>
      <c r="D81" s="24" t="s">
        <v>2</v>
      </c>
      <c r="E81" s="24" t="s">
        <v>57</v>
      </c>
      <c r="F81" s="24" t="s">
        <v>58</v>
      </c>
      <c r="G81" s="46" t="s">
        <v>61</v>
      </c>
      <c r="H81" s="25" t="s">
        <v>65</v>
      </c>
      <c r="I81" s="46" t="s">
        <v>59</v>
      </c>
      <c r="J81" s="46" t="s">
        <v>60</v>
      </c>
      <c r="K81" s="25" t="s">
        <v>64</v>
      </c>
      <c r="L81" s="67" t="s">
        <v>66</v>
      </c>
      <c r="M81" s="46" t="s">
        <v>63</v>
      </c>
      <c r="N81" s="22" t="s">
        <v>62</v>
      </c>
    </row>
    <row r="82" spans="1:14" x14ac:dyDescent="0.25">
      <c r="A82" s="12">
        <v>1</v>
      </c>
      <c r="B82" s="8">
        <v>43560</v>
      </c>
      <c r="C82" s="7">
        <v>14700</v>
      </c>
      <c r="D82" s="7">
        <v>91.03</v>
      </c>
      <c r="E82" s="90">
        <f>MIN(D82:D90)</f>
        <v>89.97</v>
      </c>
      <c r="F82" s="90">
        <f>MAX(D82:D90)</f>
        <v>93.5</v>
      </c>
      <c r="G82" s="90">
        <v>89.97</v>
      </c>
      <c r="H82" s="97" t="s">
        <v>97</v>
      </c>
      <c r="I82" s="90">
        <f>SUMPRODUCT(C82:C90,D82:D90)/SUM(C82:C90)</f>
        <v>90.485033333333334</v>
      </c>
      <c r="J82" s="90">
        <v>90.485033333333334</v>
      </c>
      <c r="K82" s="97" t="s">
        <v>97</v>
      </c>
      <c r="L82" s="87">
        <v>17</v>
      </c>
      <c r="M82" s="90">
        <f>SUM(C82:C100)</f>
        <v>162050</v>
      </c>
      <c r="N82" s="87">
        <f>COUNT(A82:A100)</f>
        <v>18</v>
      </c>
    </row>
    <row r="83" spans="1:14" x14ac:dyDescent="0.25">
      <c r="A83" s="12">
        <v>2</v>
      </c>
      <c r="B83" s="8">
        <v>43560</v>
      </c>
      <c r="C83" s="7">
        <v>2800</v>
      </c>
      <c r="D83" s="7">
        <v>91.2</v>
      </c>
      <c r="E83" s="91"/>
      <c r="F83" s="91"/>
      <c r="G83" s="91"/>
      <c r="H83" s="115"/>
      <c r="I83" s="91"/>
      <c r="J83" s="91"/>
      <c r="K83" s="115"/>
      <c r="L83" s="88"/>
      <c r="M83" s="91"/>
      <c r="N83" s="88"/>
    </row>
    <row r="84" spans="1:14" x14ac:dyDescent="0.25">
      <c r="A84" s="12">
        <v>3</v>
      </c>
      <c r="B84" s="8">
        <v>43560</v>
      </c>
      <c r="C84" s="7">
        <v>700</v>
      </c>
      <c r="D84" s="7">
        <v>93.5</v>
      </c>
      <c r="E84" s="91"/>
      <c r="F84" s="91"/>
      <c r="G84" s="91"/>
      <c r="H84" s="115"/>
      <c r="I84" s="91"/>
      <c r="J84" s="91"/>
      <c r="K84" s="115"/>
      <c r="L84" s="88"/>
      <c r="M84" s="91"/>
      <c r="N84" s="88"/>
    </row>
    <row r="85" spans="1:14" x14ac:dyDescent="0.25">
      <c r="A85" s="12">
        <v>4</v>
      </c>
      <c r="B85" s="8">
        <v>43560</v>
      </c>
      <c r="C85" s="7">
        <v>57400</v>
      </c>
      <c r="D85" s="7">
        <v>89.97</v>
      </c>
      <c r="E85" s="91"/>
      <c r="F85" s="91"/>
      <c r="G85" s="91"/>
      <c r="H85" s="115"/>
      <c r="I85" s="91"/>
      <c r="J85" s="91"/>
      <c r="K85" s="115"/>
      <c r="L85" s="88"/>
      <c r="M85" s="91"/>
      <c r="N85" s="88"/>
    </row>
    <row r="86" spans="1:14" x14ac:dyDescent="0.25">
      <c r="A86" s="12">
        <v>5</v>
      </c>
      <c r="B86" s="8">
        <v>43560</v>
      </c>
      <c r="C86" s="7">
        <v>3850</v>
      </c>
      <c r="D86" s="7">
        <v>91.37</v>
      </c>
      <c r="E86" s="91"/>
      <c r="F86" s="91"/>
      <c r="G86" s="91"/>
      <c r="H86" s="115"/>
      <c r="I86" s="91"/>
      <c r="J86" s="91"/>
      <c r="K86" s="115"/>
      <c r="L86" s="88"/>
      <c r="M86" s="91"/>
      <c r="N86" s="88"/>
    </row>
    <row r="87" spans="1:14" x14ac:dyDescent="0.25">
      <c r="A87" s="12">
        <v>6</v>
      </c>
      <c r="B87" s="8">
        <v>43560</v>
      </c>
      <c r="C87" s="7">
        <v>350</v>
      </c>
      <c r="D87" s="7">
        <v>90.5</v>
      </c>
      <c r="E87" s="91"/>
      <c r="F87" s="91"/>
      <c r="G87" s="91"/>
      <c r="H87" s="115"/>
      <c r="I87" s="91"/>
      <c r="J87" s="91"/>
      <c r="K87" s="115"/>
      <c r="L87" s="88"/>
      <c r="M87" s="91"/>
      <c r="N87" s="88"/>
    </row>
    <row r="88" spans="1:14" x14ac:dyDescent="0.25">
      <c r="A88" s="12">
        <v>7</v>
      </c>
      <c r="B88" s="8">
        <v>43560</v>
      </c>
      <c r="C88" s="7">
        <v>14000</v>
      </c>
      <c r="D88" s="7">
        <v>91.58</v>
      </c>
      <c r="E88" s="91"/>
      <c r="F88" s="91"/>
      <c r="G88" s="91"/>
      <c r="H88" s="115"/>
      <c r="I88" s="91"/>
      <c r="J88" s="91"/>
      <c r="K88" s="115"/>
      <c r="L88" s="88"/>
      <c r="M88" s="91"/>
      <c r="N88" s="88"/>
    </row>
    <row r="89" spans="1:14" x14ac:dyDescent="0.25">
      <c r="A89" s="12">
        <v>8</v>
      </c>
      <c r="B89" s="8">
        <v>43560</v>
      </c>
      <c r="C89" s="7">
        <v>7000</v>
      </c>
      <c r="D89" s="7">
        <v>90.29</v>
      </c>
      <c r="E89" s="91"/>
      <c r="F89" s="91"/>
      <c r="G89" s="91"/>
      <c r="H89" s="115"/>
      <c r="I89" s="91"/>
      <c r="J89" s="91"/>
      <c r="K89" s="115"/>
      <c r="L89" s="88"/>
      <c r="M89" s="91"/>
      <c r="N89" s="88"/>
    </row>
    <row r="90" spans="1:14" x14ac:dyDescent="0.25">
      <c r="A90" s="12">
        <v>9</v>
      </c>
      <c r="B90" s="8">
        <v>43560</v>
      </c>
      <c r="C90" s="7">
        <v>4200</v>
      </c>
      <c r="D90" s="7">
        <v>90.5</v>
      </c>
      <c r="E90" s="92"/>
      <c r="F90" s="92"/>
      <c r="G90" s="92"/>
      <c r="H90" s="98"/>
      <c r="I90" s="92"/>
      <c r="J90" s="92"/>
      <c r="K90" s="98"/>
      <c r="L90" s="89"/>
      <c r="M90" s="91"/>
      <c r="N90" s="88"/>
    </row>
    <row r="91" spans="1:14" x14ac:dyDescent="0.25">
      <c r="A91" s="13">
        <v>10</v>
      </c>
      <c r="B91" s="16">
        <v>43563</v>
      </c>
      <c r="C91" s="4">
        <v>35000</v>
      </c>
      <c r="D91" s="4">
        <v>92</v>
      </c>
      <c r="E91" s="83">
        <f>MIN(D91:D93)</f>
        <v>91.03</v>
      </c>
      <c r="F91" s="83">
        <f>MAX(D91:D93)</f>
        <v>92</v>
      </c>
      <c r="G91" s="83">
        <f>E91</f>
        <v>91.03</v>
      </c>
      <c r="H91" s="85">
        <f>(G91-G82)/G82</f>
        <v>1.1781705012782064E-2</v>
      </c>
      <c r="I91" s="83">
        <f>SUMPRODUCT(C91:C93,D91:D93)/SUM(C91:C93)</f>
        <v>91.877499999999998</v>
      </c>
      <c r="J91" s="83">
        <f>SUMPRODUCT(C82:C93,D82:D93)/SUM(C82:C93)</f>
        <v>90.882880952380958</v>
      </c>
      <c r="K91" s="85">
        <f>(J91-J82)/J82</f>
        <v>4.3968334252805453E-3</v>
      </c>
      <c r="L91" s="99">
        <v>15</v>
      </c>
      <c r="M91" s="91"/>
      <c r="N91" s="88"/>
    </row>
    <row r="92" spans="1:14" x14ac:dyDescent="0.25">
      <c r="A92" s="13">
        <v>11</v>
      </c>
      <c r="B92" s="16">
        <v>43563</v>
      </c>
      <c r="C92" s="4">
        <v>3500</v>
      </c>
      <c r="D92" s="4">
        <v>91.5</v>
      </c>
      <c r="E92" s="103"/>
      <c r="F92" s="103"/>
      <c r="G92" s="103"/>
      <c r="H92" s="102"/>
      <c r="I92" s="103"/>
      <c r="J92" s="103"/>
      <c r="K92" s="102"/>
      <c r="L92" s="100"/>
      <c r="M92" s="91"/>
      <c r="N92" s="88"/>
    </row>
    <row r="93" spans="1:14" x14ac:dyDescent="0.25">
      <c r="A93" s="13">
        <v>12</v>
      </c>
      <c r="B93" s="16">
        <v>43563</v>
      </c>
      <c r="C93" s="4">
        <v>3500</v>
      </c>
      <c r="D93" s="4">
        <v>91.03</v>
      </c>
      <c r="E93" s="84"/>
      <c r="F93" s="84"/>
      <c r="G93" s="84"/>
      <c r="H93" s="86"/>
      <c r="I93" s="84"/>
      <c r="J93" s="84"/>
      <c r="K93" s="86"/>
      <c r="L93" s="101"/>
      <c r="M93" s="91"/>
      <c r="N93" s="88"/>
    </row>
    <row r="94" spans="1:14" x14ac:dyDescent="0.25">
      <c r="A94" s="21">
        <v>13</v>
      </c>
      <c r="B94" s="28">
        <v>43565</v>
      </c>
      <c r="C94" s="20">
        <v>1050</v>
      </c>
      <c r="D94" s="20">
        <v>92.01</v>
      </c>
      <c r="E94" s="78">
        <f>MIN(D94:D98)</f>
        <v>88.23</v>
      </c>
      <c r="F94" s="78">
        <f>MAX(D94:D98)</f>
        <v>92.01</v>
      </c>
      <c r="G94" s="78">
        <f>88.23</f>
        <v>88.23</v>
      </c>
      <c r="H94" s="75">
        <f>(G94-G91)/G91</f>
        <v>-3.0759090409754993E-2</v>
      </c>
      <c r="I94" s="78">
        <f>SUMPRODUCT(C94:C98,D94:D98)/SUM(C94:C98)</f>
        <v>89.972434782608687</v>
      </c>
      <c r="J94" s="78">
        <f>SUMPRODUCT(C82:C98,D82:D98)/SUM(C82:C98)</f>
        <v>90.835611738148984</v>
      </c>
      <c r="K94" s="75">
        <f>(J94-J91)/J91</f>
        <v>-5.2011130959571568E-4</v>
      </c>
      <c r="L94" s="81">
        <v>9</v>
      </c>
      <c r="M94" s="91"/>
      <c r="N94" s="88"/>
    </row>
    <row r="95" spans="1:14" x14ac:dyDescent="0.25">
      <c r="A95" s="21">
        <v>14</v>
      </c>
      <c r="B95" s="28">
        <v>43565</v>
      </c>
      <c r="C95" s="20">
        <v>4900</v>
      </c>
      <c r="D95" s="20">
        <v>90</v>
      </c>
      <c r="E95" s="79"/>
      <c r="F95" s="79"/>
      <c r="G95" s="79"/>
      <c r="H95" s="76"/>
      <c r="I95" s="79"/>
      <c r="J95" s="79"/>
      <c r="K95" s="76"/>
      <c r="L95" s="93"/>
      <c r="M95" s="91"/>
      <c r="N95" s="88"/>
    </row>
    <row r="96" spans="1:14" x14ac:dyDescent="0.25">
      <c r="A96" s="21">
        <v>15</v>
      </c>
      <c r="B96" s="28">
        <v>43565</v>
      </c>
      <c r="C96" s="20">
        <v>140</v>
      </c>
      <c r="D96" s="20">
        <v>91</v>
      </c>
      <c r="E96" s="79"/>
      <c r="F96" s="79"/>
      <c r="G96" s="79"/>
      <c r="H96" s="76"/>
      <c r="I96" s="79"/>
      <c r="J96" s="79"/>
      <c r="K96" s="76"/>
      <c r="L96" s="93"/>
      <c r="M96" s="91"/>
      <c r="N96" s="88"/>
    </row>
    <row r="97" spans="1:14" x14ac:dyDescent="0.25">
      <c r="A97" s="21">
        <v>16</v>
      </c>
      <c r="B97" s="28">
        <v>43565</v>
      </c>
      <c r="C97" s="20">
        <v>560</v>
      </c>
      <c r="D97" s="20">
        <v>90.01</v>
      </c>
      <c r="E97" s="79"/>
      <c r="F97" s="79"/>
      <c r="G97" s="79"/>
      <c r="H97" s="76"/>
      <c r="I97" s="79"/>
      <c r="J97" s="79"/>
      <c r="K97" s="76"/>
      <c r="L97" s="93"/>
      <c r="M97" s="91"/>
      <c r="N97" s="88"/>
    </row>
    <row r="98" spans="1:14" x14ac:dyDescent="0.25">
      <c r="A98" s="21">
        <v>17</v>
      </c>
      <c r="B98" s="28">
        <v>43565</v>
      </c>
      <c r="C98" s="20">
        <v>1400</v>
      </c>
      <c r="D98" s="20">
        <v>88.23</v>
      </c>
      <c r="E98" s="80"/>
      <c r="F98" s="80"/>
      <c r="G98" s="80"/>
      <c r="H98" s="77"/>
      <c r="I98" s="80"/>
      <c r="J98" s="80"/>
      <c r="K98" s="77"/>
      <c r="L98" s="82"/>
      <c r="M98" s="91"/>
      <c r="N98" s="88"/>
    </row>
    <row r="99" spans="1:14" x14ac:dyDescent="0.25">
      <c r="A99" s="13">
        <v>18</v>
      </c>
      <c r="B99" s="16">
        <v>43567</v>
      </c>
      <c r="C99" s="4">
        <v>7000</v>
      </c>
      <c r="D99" s="4">
        <v>95.15</v>
      </c>
      <c r="E99" s="6">
        <v>95.15</v>
      </c>
      <c r="F99" s="6">
        <v>95.15</v>
      </c>
      <c r="G99" s="6">
        <v>95.15</v>
      </c>
      <c r="H99" s="50">
        <f>(G99-G94)/G94</f>
        <v>7.8431372549019621E-2</v>
      </c>
      <c r="I99" s="6">
        <v>95.15</v>
      </c>
      <c r="J99" s="6">
        <f>SUMPRODUCT(C82:C99,D82:D99)/SUM(C82:C99)</f>
        <v>91.021978401727864</v>
      </c>
      <c r="K99" s="50">
        <f>(J99-J94)/J94</f>
        <v>2.0516916219611957E-3</v>
      </c>
      <c r="L99" s="69">
        <v>5</v>
      </c>
      <c r="M99" s="92"/>
      <c r="N99" s="89"/>
    </row>
    <row r="100" spans="1:14" x14ac:dyDescent="0.25">
      <c r="A100" s="14"/>
      <c r="B100" s="27"/>
      <c r="C100" s="3"/>
      <c r="D100" s="3"/>
      <c r="E100" s="3"/>
      <c r="F100" s="3"/>
      <c r="G100" s="3"/>
      <c r="H100" s="18"/>
      <c r="I100" s="3"/>
      <c r="J100" s="3">
        <f>SUMPRODUCT(C82:C100,D82:D100)/SUM(C82:C100)</f>
        <v>91.021978401727864</v>
      </c>
      <c r="K100" s="18"/>
      <c r="L100" s="10"/>
      <c r="M100" s="3"/>
      <c r="N100" s="10"/>
    </row>
    <row r="101" spans="1:14" ht="15.75" customHeight="1" x14ac:dyDescent="0.25">
      <c r="A101" s="104" t="s">
        <v>19</v>
      </c>
      <c r="B101" s="104"/>
      <c r="C101" s="104"/>
      <c r="D101" s="104"/>
      <c r="E101" s="96" t="s">
        <v>19</v>
      </c>
      <c r="F101" s="96"/>
      <c r="G101" s="96"/>
      <c r="H101" s="96"/>
      <c r="I101" s="96"/>
      <c r="J101" s="96"/>
      <c r="K101" s="96"/>
      <c r="L101" s="96"/>
      <c r="M101" s="96"/>
      <c r="N101" s="96"/>
    </row>
    <row r="102" spans="1:14" ht="45" x14ac:dyDescent="0.25">
      <c r="A102" s="22" t="s">
        <v>56</v>
      </c>
      <c r="B102" s="23" t="s">
        <v>0</v>
      </c>
      <c r="C102" s="24" t="s">
        <v>1</v>
      </c>
      <c r="D102" s="24" t="s">
        <v>2</v>
      </c>
      <c r="E102" s="24" t="s">
        <v>57</v>
      </c>
      <c r="F102" s="24" t="s">
        <v>58</v>
      </c>
      <c r="G102" s="46" t="s">
        <v>61</v>
      </c>
      <c r="H102" s="25" t="s">
        <v>65</v>
      </c>
      <c r="I102" s="46" t="s">
        <v>59</v>
      </c>
      <c r="J102" s="46" t="s">
        <v>60</v>
      </c>
      <c r="K102" s="25" t="s">
        <v>64</v>
      </c>
      <c r="L102" s="67" t="s">
        <v>66</v>
      </c>
      <c r="M102" s="46" t="s">
        <v>63</v>
      </c>
      <c r="N102" s="22" t="s">
        <v>62</v>
      </c>
    </row>
    <row r="103" spans="1:14" x14ac:dyDescent="0.25">
      <c r="A103" s="12">
        <v>1</v>
      </c>
      <c r="B103" s="8">
        <v>43563</v>
      </c>
      <c r="C103" s="7">
        <v>65800</v>
      </c>
      <c r="D103" s="7">
        <v>91.55</v>
      </c>
      <c r="E103" s="90">
        <f>MIN(D103:D104)</f>
        <v>91.55</v>
      </c>
      <c r="F103" s="90">
        <f>MAX(D103:D104)</f>
        <v>91.7</v>
      </c>
      <c r="G103" s="90">
        <f>91.55</f>
        <v>91.55</v>
      </c>
      <c r="H103" s="97" t="s">
        <v>97</v>
      </c>
      <c r="I103" s="90">
        <f>SUMPRODUCT(C103:C104,D103:D104)/SUM(C103:C104)</f>
        <v>91.558999999999997</v>
      </c>
      <c r="J103" s="90">
        <v>91.56</v>
      </c>
      <c r="K103" s="97" t="s">
        <v>97</v>
      </c>
      <c r="L103" s="87">
        <v>14</v>
      </c>
      <c r="M103" s="90">
        <f>SUM(C103:C119)</f>
        <v>183050</v>
      </c>
      <c r="N103" s="87">
        <f>COUNT(A103:A119)</f>
        <v>16</v>
      </c>
    </row>
    <row r="104" spans="1:14" x14ac:dyDescent="0.25">
      <c r="A104" s="12">
        <v>2</v>
      </c>
      <c r="B104" s="8">
        <v>43563</v>
      </c>
      <c r="C104" s="7">
        <v>4200</v>
      </c>
      <c r="D104" s="7">
        <v>91.7</v>
      </c>
      <c r="E104" s="92"/>
      <c r="F104" s="92"/>
      <c r="G104" s="92"/>
      <c r="H104" s="98"/>
      <c r="I104" s="92"/>
      <c r="J104" s="92"/>
      <c r="K104" s="98"/>
      <c r="L104" s="89"/>
      <c r="M104" s="91"/>
      <c r="N104" s="88"/>
    </row>
    <row r="105" spans="1:14" x14ac:dyDescent="0.25">
      <c r="A105" s="13">
        <v>3</v>
      </c>
      <c r="B105" s="16">
        <v>43570</v>
      </c>
      <c r="C105" s="4">
        <v>3500</v>
      </c>
      <c r="D105" s="4">
        <v>95.02</v>
      </c>
      <c r="E105" s="83">
        <f>MIN(D105:D115)</f>
        <v>94.16</v>
      </c>
      <c r="F105" s="83">
        <f>MAX(D105:D115)</f>
        <v>97.79</v>
      </c>
      <c r="G105" s="83">
        <v>94.92</v>
      </c>
      <c r="H105" s="85">
        <f>(G105-G103)/G103</f>
        <v>3.6810486073184101E-2</v>
      </c>
      <c r="I105" s="83">
        <f>SUMPRODUCT(C105:C115,D105:D115)/SUM(C105:C115)</f>
        <v>95.088106666666661</v>
      </c>
      <c r="J105" s="83">
        <f>SUMPRODUCT(C103:C115,D103:D115)/SUM(C103:C115)</f>
        <v>93.676463999999996</v>
      </c>
      <c r="K105" s="85">
        <f>(J105-J103)/J103</f>
        <v>2.3115596330275157E-2</v>
      </c>
      <c r="L105" s="99">
        <v>12</v>
      </c>
      <c r="M105" s="91"/>
      <c r="N105" s="88"/>
    </row>
    <row r="106" spans="1:14" x14ac:dyDescent="0.25">
      <c r="A106" s="13">
        <v>4</v>
      </c>
      <c r="B106" s="16">
        <v>43570</v>
      </c>
      <c r="C106" s="4">
        <v>43470</v>
      </c>
      <c r="D106" s="4">
        <v>94.16</v>
      </c>
      <c r="E106" s="103"/>
      <c r="F106" s="103"/>
      <c r="G106" s="103"/>
      <c r="H106" s="102"/>
      <c r="I106" s="103"/>
      <c r="J106" s="103"/>
      <c r="K106" s="102"/>
      <c r="L106" s="100"/>
      <c r="M106" s="91"/>
      <c r="N106" s="88"/>
    </row>
    <row r="107" spans="1:14" x14ac:dyDescent="0.25">
      <c r="A107" s="13">
        <v>5</v>
      </c>
      <c r="B107" s="16">
        <v>43570</v>
      </c>
      <c r="C107" s="4">
        <v>5250</v>
      </c>
      <c r="D107" s="4">
        <v>96.65</v>
      </c>
      <c r="E107" s="103"/>
      <c r="F107" s="103"/>
      <c r="G107" s="103"/>
      <c r="H107" s="102"/>
      <c r="I107" s="103"/>
      <c r="J107" s="103"/>
      <c r="K107" s="102"/>
      <c r="L107" s="100"/>
      <c r="M107" s="91"/>
      <c r="N107" s="88"/>
    </row>
    <row r="108" spans="1:14" x14ac:dyDescent="0.25">
      <c r="A108" s="13">
        <v>6</v>
      </c>
      <c r="B108" s="16">
        <v>43570</v>
      </c>
      <c r="C108" s="4">
        <v>280</v>
      </c>
      <c r="D108" s="4">
        <v>95</v>
      </c>
      <c r="E108" s="103"/>
      <c r="F108" s="103"/>
      <c r="G108" s="103"/>
      <c r="H108" s="102"/>
      <c r="I108" s="103"/>
      <c r="J108" s="103"/>
      <c r="K108" s="102"/>
      <c r="L108" s="100"/>
      <c r="M108" s="91"/>
      <c r="N108" s="88"/>
    </row>
    <row r="109" spans="1:14" x14ac:dyDescent="0.25">
      <c r="A109" s="13">
        <v>7</v>
      </c>
      <c r="B109" s="16">
        <v>43570</v>
      </c>
      <c r="C109" s="4">
        <v>1050</v>
      </c>
      <c r="D109" s="4">
        <v>97</v>
      </c>
      <c r="E109" s="103"/>
      <c r="F109" s="103"/>
      <c r="G109" s="103"/>
      <c r="H109" s="102"/>
      <c r="I109" s="103"/>
      <c r="J109" s="103"/>
      <c r="K109" s="102"/>
      <c r="L109" s="100"/>
      <c r="M109" s="91"/>
      <c r="N109" s="88"/>
    </row>
    <row r="110" spans="1:14" x14ac:dyDescent="0.25">
      <c r="A110" s="13">
        <v>8</v>
      </c>
      <c r="B110" s="16">
        <v>43570</v>
      </c>
      <c r="C110" s="4">
        <v>1750</v>
      </c>
      <c r="D110" s="4">
        <v>97.79</v>
      </c>
      <c r="E110" s="103"/>
      <c r="F110" s="103"/>
      <c r="G110" s="103"/>
      <c r="H110" s="102"/>
      <c r="I110" s="103"/>
      <c r="J110" s="103"/>
      <c r="K110" s="102"/>
      <c r="L110" s="100"/>
      <c r="M110" s="91"/>
      <c r="N110" s="88"/>
    </row>
    <row r="111" spans="1:14" x14ac:dyDescent="0.25">
      <c r="A111" s="13">
        <v>9</v>
      </c>
      <c r="B111" s="16">
        <v>43570</v>
      </c>
      <c r="C111" s="4">
        <v>17150</v>
      </c>
      <c r="D111" s="4">
        <v>94.92</v>
      </c>
      <c r="E111" s="103"/>
      <c r="F111" s="103"/>
      <c r="G111" s="103"/>
      <c r="H111" s="102"/>
      <c r="I111" s="103"/>
      <c r="J111" s="103"/>
      <c r="K111" s="102"/>
      <c r="L111" s="100"/>
      <c r="M111" s="91"/>
      <c r="N111" s="88"/>
    </row>
    <row r="112" spans="1:14" x14ac:dyDescent="0.25">
      <c r="A112" s="13">
        <v>10</v>
      </c>
      <c r="B112" s="16">
        <v>43570</v>
      </c>
      <c r="C112" s="4">
        <v>4550</v>
      </c>
      <c r="D112" s="4">
        <v>97.26</v>
      </c>
      <c r="E112" s="103"/>
      <c r="F112" s="103"/>
      <c r="G112" s="103"/>
      <c r="H112" s="102"/>
      <c r="I112" s="103"/>
      <c r="J112" s="103"/>
      <c r="K112" s="102"/>
      <c r="L112" s="100"/>
      <c r="M112" s="91"/>
      <c r="N112" s="88"/>
    </row>
    <row r="113" spans="1:14" x14ac:dyDescent="0.25">
      <c r="A113" s="13">
        <v>11</v>
      </c>
      <c r="B113" s="16">
        <v>43570</v>
      </c>
      <c r="C113" s="4">
        <v>3500</v>
      </c>
      <c r="D113" s="4">
        <v>95.15</v>
      </c>
      <c r="E113" s="103"/>
      <c r="F113" s="103"/>
      <c r="G113" s="103"/>
      <c r="H113" s="102"/>
      <c r="I113" s="103"/>
      <c r="J113" s="103"/>
      <c r="K113" s="102"/>
      <c r="L113" s="100"/>
      <c r="M113" s="91"/>
      <c r="N113" s="88"/>
    </row>
    <row r="114" spans="1:14" x14ac:dyDescent="0.25">
      <c r="A114" s="13">
        <v>12</v>
      </c>
      <c r="B114" s="16">
        <v>43570</v>
      </c>
      <c r="C114" s="4">
        <v>3500</v>
      </c>
      <c r="D114" s="4">
        <v>96.15</v>
      </c>
      <c r="E114" s="103"/>
      <c r="F114" s="103"/>
      <c r="G114" s="103"/>
      <c r="H114" s="102"/>
      <c r="I114" s="103"/>
      <c r="J114" s="103"/>
      <c r="K114" s="102"/>
      <c r="L114" s="100"/>
      <c r="M114" s="91"/>
      <c r="N114" s="88"/>
    </row>
    <row r="115" spans="1:14" x14ac:dyDescent="0.25">
      <c r="A115" s="13">
        <v>13</v>
      </c>
      <c r="B115" s="16">
        <v>43570</v>
      </c>
      <c r="C115" s="4">
        <v>21000</v>
      </c>
      <c r="D115" s="4">
        <v>95.79</v>
      </c>
      <c r="E115" s="84"/>
      <c r="F115" s="84"/>
      <c r="G115" s="84"/>
      <c r="H115" s="86"/>
      <c r="I115" s="84"/>
      <c r="J115" s="84"/>
      <c r="K115" s="86"/>
      <c r="L115" s="101"/>
      <c r="M115" s="91"/>
      <c r="N115" s="88"/>
    </row>
    <row r="116" spans="1:14" x14ac:dyDescent="0.25">
      <c r="A116" s="21">
        <v>14</v>
      </c>
      <c r="B116" s="28">
        <v>43574</v>
      </c>
      <c r="C116" s="20">
        <v>2100</v>
      </c>
      <c r="D116" s="20">
        <v>96.55</v>
      </c>
      <c r="E116" s="78">
        <f>MIN(D116:D118)</f>
        <v>96.35</v>
      </c>
      <c r="F116" s="78">
        <f>MAX(D116:D118)</f>
        <v>97.35</v>
      </c>
      <c r="G116" s="78">
        <f>D118</f>
        <v>96.35</v>
      </c>
      <c r="H116" s="75">
        <f>(G116-G105)/G105</f>
        <v>1.5065318162663217E-2</v>
      </c>
      <c r="I116" s="78">
        <f>SUMPRODUCT(C116:C118,D116:D118)/SUM(C116:C118)</f>
        <v>96.923913043478265</v>
      </c>
      <c r="J116" s="78">
        <f>SUMPRODUCT(C103:C118,D103:D118)/SUM(C103:C118)</f>
        <v>93.819277246653911</v>
      </c>
      <c r="K116" s="75">
        <f>(J116-J105)/J105</f>
        <v>1.5245371201662286E-3</v>
      </c>
      <c r="L116" s="81">
        <v>3</v>
      </c>
      <c r="M116" s="91"/>
      <c r="N116" s="88"/>
    </row>
    <row r="117" spans="1:14" x14ac:dyDescent="0.25">
      <c r="A117" s="21">
        <v>15</v>
      </c>
      <c r="B117" s="28">
        <v>43574</v>
      </c>
      <c r="C117" s="20">
        <v>4200</v>
      </c>
      <c r="D117" s="20">
        <v>97.35</v>
      </c>
      <c r="E117" s="79"/>
      <c r="F117" s="79"/>
      <c r="G117" s="79"/>
      <c r="H117" s="76"/>
      <c r="I117" s="79"/>
      <c r="J117" s="79"/>
      <c r="K117" s="76"/>
      <c r="L117" s="93"/>
      <c r="M117" s="91"/>
      <c r="N117" s="88"/>
    </row>
    <row r="118" spans="1:14" x14ac:dyDescent="0.25">
      <c r="A118" s="21">
        <v>16</v>
      </c>
      <c r="B118" s="28">
        <v>43574</v>
      </c>
      <c r="C118" s="20">
        <v>1750</v>
      </c>
      <c r="D118" s="20">
        <v>96.35</v>
      </c>
      <c r="E118" s="80"/>
      <c r="F118" s="80"/>
      <c r="G118" s="80"/>
      <c r="H118" s="77"/>
      <c r="I118" s="80"/>
      <c r="J118" s="80"/>
      <c r="K118" s="77"/>
      <c r="L118" s="82"/>
      <c r="M118" s="92"/>
      <c r="N118" s="89"/>
    </row>
    <row r="119" spans="1:14" x14ac:dyDescent="0.25">
      <c r="A119" s="14"/>
      <c r="B119" s="27"/>
      <c r="C119" s="3"/>
      <c r="D119" s="3"/>
      <c r="E119" s="3"/>
      <c r="F119" s="3"/>
      <c r="G119" s="3"/>
      <c r="H119" s="18"/>
      <c r="I119" s="3"/>
      <c r="J119" s="3">
        <f>SUMPRODUCT(C103:C119,D103:D119)/SUM(C103:C119)</f>
        <v>93.819277246653911</v>
      </c>
      <c r="K119" s="18"/>
      <c r="L119" s="10"/>
      <c r="M119" s="3"/>
      <c r="N119" s="10"/>
    </row>
    <row r="120" spans="1:14" ht="15.75" customHeight="1" x14ac:dyDescent="0.25">
      <c r="A120" s="104" t="s">
        <v>20</v>
      </c>
      <c r="B120" s="104"/>
      <c r="C120" s="104"/>
      <c r="D120" s="104"/>
      <c r="E120" s="96" t="s">
        <v>20</v>
      </c>
      <c r="F120" s="96"/>
      <c r="G120" s="96"/>
      <c r="H120" s="96"/>
      <c r="I120" s="96"/>
      <c r="J120" s="96"/>
      <c r="K120" s="96"/>
      <c r="L120" s="96"/>
      <c r="M120" s="96"/>
      <c r="N120" s="96"/>
    </row>
    <row r="121" spans="1:14" ht="45" x14ac:dyDescent="0.25">
      <c r="A121" s="22" t="s">
        <v>56</v>
      </c>
      <c r="B121" s="23" t="s">
        <v>0</v>
      </c>
      <c r="C121" s="24" t="s">
        <v>1</v>
      </c>
      <c r="D121" s="24" t="s">
        <v>2</v>
      </c>
      <c r="E121" s="24" t="s">
        <v>57</v>
      </c>
      <c r="F121" s="24" t="s">
        <v>58</v>
      </c>
      <c r="G121" s="46" t="s">
        <v>61</v>
      </c>
      <c r="H121" s="25" t="s">
        <v>65</v>
      </c>
      <c r="I121" s="46" t="s">
        <v>59</v>
      </c>
      <c r="J121" s="46" t="s">
        <v>60</v>
      </c>
      <c r="K121" s="25" t="s">
        <v>64</v>
      </c>
      <c r="L121" s="67" t="s">
        <v>66</v>
      </c>
      <c r="M121" s="46" t="s">
        <v>63</v>
      </c>
      <c r="N121" s="22" t="s">
        <v>62</v>
      </c>
    </row>
    <row r="122" spans="1:14" x14ac:dyDescent="0.25">
      <c r="A122" s="12"/>
      <c r="B122" s="8"/>
      <c r="C122" s="7"/>
      <c r="D122" s="7"/>
      <c r="E122" s="7"/>
      <c r="F122" s="7"/>
      <c r="G122" s="7"/>
      <c r="H122" s="44"/>
      <c r="I122" s="7"/>
      <c r="J122" s="7"/>
      <c r="K122" s="44"/>
      <c r="L122" s="52"/>
      <c r="M122" s="94">
        <f>SUM(C122:C124)</f>
        <v>0</v>
      </c>
      <c r="N122" s="95">
        <f>COUNT(A122:A124)</f>
        <v>0</v>
      </c>
    </row>
    <row r="123" spans="1:14" x14ac:dyDescent="0.25">
      <c r="A123" s="13"/>
      <c r="B123" s="16"/>
      <c r="C123" s="4"/>
      <c r="D123" s="4"/>
      <c r="E123" s="4"/>
      <c r="F123" s="4"/>
      <c r="G123" s="4"/>
      <c r="H123" s="17"/>
      <c r="I123" s="4"/>
      <c r="J123" s="4"/>
      <c r="K123" s="17"/>
      <c r="L123" s="68"/>
      <c r="M123" s="94"/>
      <c r="N123" s="95"/>
    </row>
    <row r="124" spans="1:14" x14ac:dyDescent="0.25">
      <c r="A124" s="14"/>
      <c r="B124" s="27"/>
      <c r="C124" s="3"/>
      <c r="D124" s="3"/>
      <c r="E124" s="3"/>
      <c r="F124" s="3"/>
      <c r="G124" s="3"/>
      <c r="H124" s="18"/>
      <c r="I124" s="3"/>
      <c r="J124" s="3" t="e">
        <f>SUMPRODUCT(C122:C124,D122:D124)/SUM(C122:C124)</f>
        <v>#DIV/0!</v>
      </c>
      <c r="K124" s="18"/>
      <c r="L124" s="10"/>
      <c r="M124" s="3"/>
      <c r="N124" s="10"/>
    </row>
    <row r="125" spans="1:14" ht="15.75" customHeight="1" x14ac:dyDescent="0.25">
      <c r="A125" s="104" t="s">
        <v>21</v>
      </c>
      <c r="B125" s="104"/>
      <c r="C125" s="104"/>
      <c r="D125" s="104"/>
      <c r="E125" s="96" t="s">
        <v>21</v>
      </c>
      <c r="F125" s="96"/>
      <c r="G125" s="96"/>
      <c r="H125" s="96"/>
      <c r="I125" s="96"/>
      <c r="J125" s="96"/>
      <c r="K125" s="96"/>
      <c r="L125" s="96"/>
      <c r="M125" s="96"/>
      <c r="N125" s="96"/>
    </row>
    <row r="126" spans="1:14" ht="45" x14ac:dyDescent="0.25">
      <c r="A126" s="22" t="s">
        <v>56</v>
      </c>
      <c r="B126" s="23" t="s">
        <v>0</v>
      </c>
      <c r="C126" s="24" t="s">
        <v>1</v>
      </c>
      <c r="D126" s="24" t="s">
        <v>2</v>
      </c>
      <c r="E126" s="24" t="s">
        <v>57</v>
      </c>
      <c r="F126" s="24" t="s">
        <v>58</v>
      </c>
      <c r="G126" s="46" t="s">
        <v>61</v>
      </c>
      <c r="H126" s="25" t="s">
        <v>65</v>
      </c>
      <c r="I126" s="46" t="s">
        <v>59</v>
      </c>
      <c r="J126" s="46" t="s">
        <v>60</v>
      </c>
      <c r="K126" s="25" t="s">
        <v>64</v>
      </c>
      <c r="L126" s="67" t="s">
        <v>66</v>
      </c>
      <c r="M126" s="46" t="s">
        <v>63</v>
      </c>
      <c r="N126" s="22" t="s">
        <v>62</v>
      </c>
    </row>
    <row r="127" spans="1:14" x14ac:dyDescent="0.25">
      <c r="A127" s="12"/>
      <c r="B127" s="8"/>
      <c r="C127" s="7"/>
      <c r="D127" s="7"/>
      <c r="E127" s="7"/>
      <c r="F127" s="7"/>
      <c r="G127" s="7"/>
      <c r="H127" s="44"/>
      <c r="I127" s="7"/>
      <c r="J127" s="7"/>
      <c r="K127" s="44"/>
      <c r="L127" s="52"/>
      <c r="M127" s="94">
        <f>SUM(C127:C129)</f>
        <v>0</v>
      </c>
      <c r="N127" s="95">
        <f>COUNT(A127:A129)</f>
        <v>0</v>
      </c>
    </row>
    <row r="128" spans="1:14" x14ac:dyDescent="0.25">
      <c r="A128" s="13"/>
      <c r="B128" s="16"/>
      <c r="C128" s="4"/>
      <c r="D128" s="4"/>
      <c r="E128" s="4"/>
      <c r="F128" s="4"/>
      <c r="G128" s="4"/>
      <c r="H128" s="17"/>
      <c r="I128" s="4"/>
      <c r="J128" s="4"/>
      <c r="K128" s="17"/>
      <c r="L128" s="68"/>
      <c r="M128" s="94"/>
      <c r="N128" s="95"/>
    </row>
    <row r="129" spans="1:14" x14ac:dyDescent="0.25">
      <c r="A129" s="14"/>
      <c r="B129" s="27"/>
      <c r="C129" s="3"/>
      <c r="D129" s="3"/>
      <c r="E129" s="3"/>
      <c r="F129" s="3"/>
      <c r="G129" s="3"/>
      <c r="H129" s="18"/>
      <c r="I129" s="3"/>
      <c r="J129" s="3" t="e">
        <f>SUMPRODUCT(C127:C129,D127:D129)/SUM(C127:C129)</f>
        <v>#DIV/0!</v>
      </c>
      <c r="K129" s="18"/>
      <c r="L129" s="10"/>
      <c r="M129" s="3"/>
      <c r="N129" s="10"/>
    </row>
    <row r="130" spans="1:14" ht="15.75" customHeight="1" x14ac:dyDescent="0.25">
      <c r="A130" s="104" t="s">
        <v>22</v>
      </c>
      <c r="B130" s="104"/>
      <c r="C130" s="104"/>
      <c r="D130" s="104"/>
      <c r="E130" s="96" t="s">
        <v>22</v>
      </c>
      <c r="F130" s="96"/>
      <c r="G130" s="96"/>
      <c r="H130" s="96"/>
      <c r="I130" s="96"/>
      <c r="J130" s="96"/>
      <c r="K130" s="96"/>
      <c r="L130" s="96"/>
      <c r="M130" s="96"/>
      <c r="N130" s="96"/>
    </row>
    <row r="131" spans="1:14" ht="45" x14ac:dyDescent="0.25">
      <c r="A131" s="22" t="s">
        <v>56</v>
      </c>
      <c r="B131" s="23" t="s">
        <v>0</v>
      </c>
      <c r="C131" s="24" t="s">
        <v>1</v>
      </c>
      <c r="D131" s="24" t="s">
        <v>2</v>
      </c>
      <c r="E131" s="24" t="s">
        <v>57</v>
      </c>
      <c r="F131" s="24" t="s">
        <v>58</v>
      </c>
      <c r="G131" s="46" t="s">
        <v>61</v>
      </c>
      <c r="H131" s="25" t="s">
        <v>65</v>
      </c>
      <c r="I131" s="46" t="s">
        <v>59</v>
      </c>
      <c r="J131" s="46" t="s">
        <v>60</v>
      </c>
      <c r="K131" s="25" t="s">
        <v>64</v>
      </c>
      <c r="L131" s="67" t="s">
        <v>66</v>
      </c>
      <c r="M131" s="46" t="s">
        <v>63</v>
      </c>
      <c r="N131" s="22" t="s">
        <v>62</v>
      </c>
    </row>
    <row r="132" spans="1:14" x14ac:dyDescent="0.25">
      <c r="A132" s="12"/>
      <c r="B132" s="8"/>
      <c r="C132" s="7"/>
      <c r="D132" s="7"/>
      <c r="E132" s="7"/>
      <c r="F132" s="7"/>
      <c r="G132" s="7"/>
      <c r="H132" s="44"/>
      <c r="I132" s="7"/>
      <c r="J132" s="7"/>
      <c r="K132" s="44"/>
      <c r="L132" s="52"/>
      <c r="M132" s="94">
        <f>SUM(C132:C134)</f>
        <v>0</v>
      </c>
      <c r="N132" s="95">
        <f>COUNT(A132:A134)</f>
        <v>0</v>
      </c>
    </row>
    <row r="133" spans="1:14" x14ac:dyDescent="0.25">
      <c r="A133" s="13"/>
      <c r="B133" s="16"/>
      <c r="C133" s="4"/>
      <c r="D133" s="4"/>
      <c r="E133" s="4"/>
      <c r="F133" s="4"/>
      <c r="G133" s="4"/>
      <c r="H133" s="17"/>
      <c r="I133" s="4"/>
      <c r="J133" s="4"/>
      <c r="K133" s="17"/>
      <c r="L133" s="68"/>
      <c r="M133" s="94"/>
      <c r="N133" s="95"/>
    </row>
    <row r="134" spans="1:14" x14ac:dyDescent="0.25">
      <c r="A134" s="14"/>
      <c r="B134" s="27"/>
      <c r="C134" s="3"/>
      <c r="D134" s="3"/>
      <c r="E134" s="3"/>
      <c r="F134" s="3"/>
      <c r="G134" s="3"/>
      <c r="H134" s="18"/>
      <c r="I134" s="3"/>
      <c r="J134" s="3" t="e">
        <f>SUMPRODUCT(C132:C134,D132:D134)/SUM(C132:C134)</f>
        <v>#DIV/0!</v>
      </c>
      <c r="K134" s="18"/>
      <c r="L134" s="10"/>
      <c r="M134" s="3"/>
      <c r="N134" s="10"/>
    </row>
    <row r="135" spans="1:14" ht="15.75" customHeight="1" x14ac:dyDescent="0.25">
      <c r="A135" s="104" t="s">
        <v>23</v>
      </c>
      <c r="B135" s="104"/>
      <c r="C135" s="104"/>
      <c r="D135" s="104"/>
      <c r="E135" s="96" t="s">
        <v>23</v>
      </c>
      <c r="F135" s="96"/>
      <c r="G135" s="96"/>
      <c r="H135" s="96"/>
      <c r="I135" s="96"/>
      <c r="J135" s="96"/>
      <c r="K135" s="96"/>
      <c r="L135" s="96"/>
      <c r="M135" s="96"/>
      <c r="N135" s="96"/>
    </row>
    <row r="136" spans="1:14" ht="45" x14ac:dyDescent="0.25">
      <c r="A136" s="22" t="s">
        <v>56</v>
      </c>
      <c r="B136" s="23" t="s">
        <v>0</v>
      </c>
      <c r="C136" s="24" t="s">
        <v>1</v>
      </c>
      <c r="D136" s="24" t="s">
        <v>2</v>
      </c>
      <c r="E136" s="24" t="s">
        <v>57</v>
      </c>
      <c r="F136" s="24" t="s">
        <v>58</v>
      </c>
      <c r="G136" s="46" t="s">
        <v>61</v>
      </c>
      <c r="H136" s="25" t="s">
        <v>65</v>
      </c>
      <c r="I136" s="46" t="s">
        <v>59</v>
      </c>
      <c r="J136" s="46" t="s">
        <v>60</v>
      </c>
      <c r="K136" s="25" t="s">
        <v>64</v>
      </c>
      <c r="L136" s="67" t="s">
        <v>66</v>
      </c>
      <c r="M136" s="46" t="s">
        <v>63</v>
      </c>
      <c r="N136" s="22" t="s">
        <v>62</v>
      </c>
    </row>
    <row r="137" spans="1:14" x14ac:dyDescent="0.25">
      <c r="A137" s="12"/>
      <c r="B137" s="8"/>
      <c r="C137" s="7"/>
      <c r="D137" s="7"/>
      <c r="E137" s="7"/>
      <c r="F137" s="7"/>
      <c r="G137" s="7"/>
      <c r="H137" s="44"/>
      <c r="I137" s="7"/>
      <c r="J137" s="7"/>
      <c r="K137" s="44"/>
      <c r="L137" s="52"/>
      <c r="M137" s="94">
        <f>SUM(C137:C139)</f>
        <v>0</v>
      </c>
      <c r="N137" s="95">
        <f>COUNT(A137:A139)</f>
        <v>0</v>
      </c>
    </row>
    <row r="138" spans="1:14" x14ac:dyDescent="0.25">
      <c r="A138" s="13"/>
      <c r="B138" s="16"/>
      <c r="C138" s="4"/>
      <c r="D138" s="4"/>
      <c r="E138" s="4"/>
      <c r="F138" s="4"/>
      <c r="G138" s="4"/>
      <c r="H138" s="17"/>
      <c r="I138" s="4"/>
      <c r="J138" s="4"/>
      <c r="K138" s="17"/>
      <c r="L138" s="68"/>
      <c r="M138" s="94"/>
      <c r="N138" s="95"/>
    </row>
    <row r="139" spans="1:14" x14ac:dyDescent="0.25">
      <c r="A139" s="14"/>
      <c r="B139" s="27"/>
      <c r="C139" s="3"/>
      <c r="D139" s="3"/>
      <c r="E139" s="3"/>
      <c r="F139" s="3"/>
      <c r="G139" s="3"/>
      <c r="H139" s="18"/>
      <c r="I139" s="3"/>
      <c r="J139" s="3" t="e">
        <f>SUMPRODUCT(C137:C139,D137:D139)/SUM(C137:C139)</f>
        <v>#DIV/0!</v>
      </c>
      <c r="K139" s="18"/>
      <c r="L139" s="10"/>
      <c r="M139" s="3"/>
      <c r="N139" s="10"/>
    </row>
    <row r="140" spans="1:14" ht="15.75" customHeight="1" x14ac:dyDescent="0.25">
      <c r="A140" s="104" t="s">
        <v>24</v>
      </c>
      <c r="B140" s="104"/>
      <c r="C140" s="104"/>
      <c r="D140" s="104"/>
      <c r="E140" s="96" t="s">
        <v>24</v>
      </c>
      <c r="F140" s="96"/>
      <c r="G140" s="96"/>
      <c r="H140" s="96"/>
      <c r="I140" s="96"/>
      <c r="J140" s="96"/>
      <c r="K140" s="96"/>
      <c r="L140" s="96"/>
      <c r="M140" s="96"/>
      <c r="N140" s="96"/>
    </row>
    <row r="141" spans="1:14" ht="45" x14ac:dyDescent="0.25">
      <c r="A141" s="22" t="s">
        <v>56</v>
      </c>
      <c r="B141" s="23" t="s">
        <v>0</v>
      </c>
      <c r="C141" s="24" t="s">
        <v>1</v>
      </c>
      <c r="D141" s="24" t="s">
        <v>2</v>
      </c>
      <c r="E141" s="24" t="s">
        <v>57</v>
      </c>
      <c r="F141" s="24" t="s">
        <v>58</v>
      </c>
      <c r="G141" s="46" t="s">
        <v>61</v>
      </c>
      <c r="H141" s="25" t="s">
        <v>65</v>
      </c>
      <c r="I141" s="46" t="s">
        <v>59</v>
      </c>
      <c r="J141" s="46" t="s">
        <v>60</v>
      </c>
      <c r="K141" s="25" t="s">
        <v>64</v>
      </c>
      <c r="L141" s="67" t="s">
        <v>66</v>
      </c>
      <c r="M141" s="46" t="s">
        <v>63</v>
      </c>
      <c r="N141" s="22" t="s">
        <v>62</v>
      </c>
    </row>
    <row r="142" spans="1:14" x14ac:dyDescent="0.25">
      <c r="A142" s="12"/>
      <c r="B142" s="8"/>
      <c r="C142" s="7"/>
      <c r="D142" s="7"/>
      <c r="E142" s="7"/>
      <c r="F142" s="7"/>
      <c r="G142" s="7"/>
      <c r="H142" s="44"/>
      <c r="I142" s="7"/>
      <c r="J142" s="7"/>
      <c r="K142" s="44"/>
      <c r="L142" s="52"/>
      <c r="M142" s="94">
        <f>SUM(C142:C144)</f>
        <v>0</v>
      </c>
      <c r="N142" s="95">
        <f>COUNT(A142:A144)</f>
        <v>0</v>
      </c>
    </row>
    <row r="143" spans="1:14" x14ac:dyDescent="0.25">
      <c r="A143" s="13"/>
      <c r="B143" s="16"/>
      <c r="C143" s="4"/>
      <c r="D143" s="4"/>
      <c r="E143" s="4"/>
      <c r="F143" s="4"/>
      <c r="G143" s="4"/>
      <c r="H143" s="17"/>
      <c r="I143" s="4"/>
      <c r="J143" s="4"/>
      <c r="K143" s="17"/>
      <c r="L143" s="68"/>
      <c r="M143" s="94"/>
      <c r="N143" s="95"/>
    </row>
    <row r="144" spans="1:14" x14ac:dyDescent="0.25">
      <c r="A144" s="14"/>
      <c r="B144" s="27"/>
      <c r="C144" s="3"/>
      <c r="D144" s="3"/>
      <c r="E144" s="3"/>
      <c r="F144" s="3"/>
      <c r="G144" s="3"/>
      <c r="H144" s="18"/>
      <c r="I144" s="3"/>
      <c r="J144" s="3" t="e">
        <f>SUMPRODUCT(C142:C144,D142:D144)/SUM(C142:C144)</f>
        <v>#DIV/0!</v>
      </c>
      <c r="K144" s="18"/>
      <c r="L144" s="10"/>
      <c r="M144" s="3"/>
      <c r="N144" s="10"/>
    </row>
    <row r="145" spans="1:14" ht="15.75" customHeight="1" x14ac:dyDescent="0.25">
      <c r="A145" s="104" t="s">
        <v>25</v>
      </c>
      <c r="B145" s="104"/>
      <c r="C145" s="104"/>
      <c r="D145" s="104"/>
      <c r="E145" s="96" t="s">
        <v>25</v>
      </c>
      <c r="F145" s="96"/>
      <c r="G145" s="96"/>
      <c r="H145" s="96"/>
      <c r="I145" s="96"/>
      <c r="J145" s="96"/>
      <c r="K145" s="96"/>
      <c r="L145" s="96"/>
      <c r="M145" s="96"/>
      <c r="N145" s="96"/>
    </row>
    <row r="146" spans="1:14" ht="45" x14ac:dyDescent="0.25">
      <c r="A146" s="22" t="s">
        <v>56</v>
      </c>
      <c r="B146" s="23" t="s">
        <v>0</v>
      </c>
      <c r="C146" s="24" t="s">
        <v>1</v>
      </c>
      <c r="D146" s="24" t="s">
        <v>2</v>
      </c>
      <c r="E146" s="24" t="s">
        <v>57</v>
      </c>
      <c r="F146" s="24" t="s">
        <v>58</v>
      </c>
      <c r="G146" s="46" t="s">
        <v>61</v>
      </c>
      <c r="H146" s="25" t="s">
        <v>65</v>
      </c>
      <c r="I146" s="46" t="s">
        <v>59</v>
      </c>
      <c r="J146" s="46" t="s">
        <v>60</v>
      </c>
      <c r="K146" s="25" t="s">
        <v>64</v>
      </c>
      <c r="L146" s="67" t="s">
        <v>66</v>
      </c>
      <c r="M146" s="46" t="s">
        <v>63</v>
      </c>
      <c r="N146" s="22" t="s">
        <v>62</v>
      </c>
    </row>
    <row r="147" spans="1:14" x14ac:dyDescent="0.25">
      <c r="A147" s="12"/>
      <c r="B147" s="8"/>
      <c r="C147" s="7"/>
      <c r="D147" s="7"/>
      <c r="E147" s="7"/>
      <c r="F147" s="7"/>
      <c r="G147" s="7"/>
      <c r="H147" s="44"/>
      <c r="I147" s="7"/>
      <c r="J147" s="7"/>
      <c r="K147" s="44"/>
      <c r="L147" s="52"/>
      <c r="M147" s="94">
        <f>SUM(C147:C149)</f>
        <v>0</v>
      </c>
      <c r="N147" s="95">
        <f>COUNT(A147:A149)</f>
        <v>0</v>
      </c>
    </row>
    <row r="148" spans="1:14" x14ac:dyDescent="0.25">
      <c r="A148" s="13"/>
      <c r="B148" s="16"/>
      <c r="C148" s="4"/>
      <c r="D148" s="4"/>
      <c r="E148" s="4"/>
      <c r="F148" s="4"/>
      <c r="G148" s="4"/>
      <c r="H148" s="17"/>
      <c r="I148" s="4"/>
      <c r="J148" s="4"/>
      <c r="K148" s="17"/>
      <c r="L148" s="68"/>
      <c r="M148" s="94"/>
      <c r="N148" s="95"/>
    </row>
    <row r="149" spans="1:14" x14ac:dyDescent="0.25">
      <c r="A149" s="14"/>
      <c r="B149" s="27"/>
      <c r="C149" s="3"/>
      <c r="D149" s="3"/>
      <c r="E149" s="3"/>
      <c r="F149" s="3"/>
      <c r="G149" s="3"/>
      <c r="H149" s="18"/>
      <c r="I149" s="3"/>
      <c r="J149" s="3" t="e">
        <f>SUMPRODUCT(C147:C149,D147:D149)/SUM(C147:C149)</f>
        <v>#DIV/0!</v>
      </c>
      <c r="K149" s="18"/>
      <c r="L149" s="10"/>
      <c r="M149" s="3"/>
      <c r="N149" s="10"/>
    </row>
    <row r="150" spans="1:14" ht="15.75" customHeight="1" x14ac:dyDescent="0.25">
      <c r="A150" s="104" t="s">
        <v>26</v>
      </c>
      <c r="B150" s="104"/>
      <c r="C150" s="104"/>
      <c r="D150" s="104"/>
      <c r="E150" s="96" t="s">
        <v>26</v>
      </c>
      <c r="F150" s="96"/>
      <c r="G150" s="96"/>
      <c r="H150" s="96"/>
      <c r="I150" s="96"/>
      <c r="J150" s="96"/>
      <c r="K150" s="96"/>
      <c r="L150" s="96"/>
      <c r="M150" s="96"/>
      <c r="N150" s="96"/>
    </row>
    <row r="151" spans="1:14" ht="45" x14ac:dyDescent="0.25">
      <c r="A151" s="22" t="s">
        <v>56</v>
      </c>
      <c r="B151" s="23" t="s">
        <v>0</v>
      </c>
      <c r="C151" s="24" t="s">
        <v>1</v>
      </c>
      <c r="D151" s="24" t="s">
        <v>2</v>
      </c>
      <c r="E151" s="24" t="s">
        <v>57</v>
      </c>
      <c r="F151" s="24" t="s">
        <v>58</v>
      </c>
      <c r="G151" s="46" t="s">
        <v>61</v>
      </c>
      <c r="H151" s="25" t="s">
        <v>65</v>
      </c>
      <c r="I151" s="46" t="s">
        <v>59</v>
      </c>
      <c r="J151" s="46" t="s">
        <v>60</v>
      </c>
      <c r="K151" s="25" t="s">
        <v>64</v>
      </c>
      <c r="L151" s="67" t="s">
        <v>66</v>
      </c>
      <c r="M151" s="46" t="s">
        <v>63</v>
      </c>
      <c r="N151" s="22" t="s">
        <v>62</v>
      </c>
    </row>
    <row r="152" spans="1:14" x14ac:dyDescent="0.25">
      <c r="A152" s="12">
        <v>1</v>
      </c>
      <c r="B152" s="8">
        <v>43616</v>
      </c>
      <c r="C152" s="7">
        <v>98</v>
      </c>
      <c r="D152" s="7">
        <v>103</v>
      </c>
      <c r="E152" s="90">
        <v>103</v>
      </c>
      <c r="F152" s="90">
        <v>103</v>
      </c>
      <c r="G152" s="90">
        <v>103</v>
      </c>
      <c r="H152" s="97" t="s">
        <v>97</v>
      </c>
      <c r="I152" s="90">
        <v>103</v>
      </c>
      <c r="J152" s="90">
        <v>100</v>
      </c>
      <c r="K152" s="97" t="s">
        <v>97</v>
      </c>
      <c r="L152" s="87">
        <v>14</v>
      </c>
      <c r="M152" s="90">
        <f>SUM(C152:C157)</f>
        <v>14511</v>
      </c>
      <c r="N152" s="87">
        <f>COUNT(A152:A157)</f>
        <v>5</v>
      </c>
    </row>
    <row r="153" spans="1:14" x14ac:dyDescent="0.25">
      <c r="A153" s="47">
        <v>2</v>
      </c>
      <c r="B153" s="8">
        <v>43616</v>
      </c>
      <c r="C153" s="45">
        <v>7</v>
      </c>
      <c r="D153" s="45">
        <v>103</v>
      </c>
      <c r="E153" s="92"/>
      <c r="F153" s="92"/>
      <c r="G153" s="92"/>
      <c r="H153" s="98"/>
      <c r="I153" s="92"/>
      <c r="J153" s="92"/>
      <c r="K153" s="98"/>
      <c r="L153" s="89"/>
      <c r="M153" s="91"/>
      <c r="N153" s="88"/>
    </row>
    <row r="154" spans="1:14" x14ac:dyDescent="0.25">
      <c r="A154" s="13">
        <v>3</v>
      </c>
      <c r="B154" s="16">
        <v>43619</v>
      </c>
      <c r="C154" s="4">
        <v>560</v>
      </c>
      <c r="D154" s="4">
        <v>101.5</v>
      </c>
      <c r="E154" s="4">
        <v>101.5</v>
      </c>
      <c r="F154" s="4">
        <v>101.5</v>
      </c>
      <c r="G154" s="4">
        <v>101.5</v>
      </c>
      <c r="H154" s="17">
        <f>(G154-G152)/G154</f>
        <v>-1.4778325123152709E-2</v>
      </c>
      <c r="I154" s="4">
        <v>101.5</v>
      </c>
      <c r="J154" s="4">
        <f>SUMPRODUCT(D152:D154,C152:C154)/SUM(C152:C154)</f>
        <v>101.73684210526316</v>
      </c>
      <c r="K154" s="17">
        <f>(J154-J152)/J154</f>
        <v>1.7071908949818998E-2</v>
      </c>
      <c r="L154" s="68">
        <v>2</v>
      </c>
      <c r="M154" s="91"/>
      <c r="N154" s="88"/>
    </row>
    <row r="155" spans="1:14" x14ac:dyDescent="0.25">
      <c r="A155" s="21">
        <v>4</v>
      </c>
      <c r="B155" s="28">
        <v>43621</v>
      </c>
      <c r="C155" s="20">
        <v>2086</v>
      </c>
      <c r="D155" s="20">
        <v>103.5</v>
      </c>
      <c r="E155" s="20">
        <v>103.5</v>
      </c>
      <c r="F155" s="20">
        <v>103.5</v>
      </c>
      <c r="G155" s="20">
        <v>103.5</v>
      </c>
      <c r="H155" s="54">
        <f>(G155-G154)/G155</f>
        <v>1.932367149758454E-2</v>
      </c>
      <c r="I155" s="20">
        <v>103.5</v>
      </c>
      <c r="J155" s="20">
        <f>SUMPRODUCT(D152:D155,C152:C155)/SUM(C152:C155)</f>
        <v>103.07379134860051</v>
      </c>
      <c r="K155" s="54">
        <f>(J155-J154)/J155</f>
        <v>1.2970797191457887E-2</v>
      </c>
      <c r="L155" s="70">
        <v>2</v>
      </c>
      <c r="M155" s="91"/>
      <c r="N155" s="88"/>
    </row>
    <row r="156" spans="1:14" x14ac:dyDescent="0.25">
      <c r="A156" s="13">
        <v>5</v>
      </c>
      <c r="B156" s="16">
        <v>43623</v>
      </c>
      <c r="C156" s="4">
        <v>11760</v>
      </c>
      <c r="D156" s="4">
        <v>102</v>
      </c>
      <c r="E156" s="4">
        <v>102</v>
      </c>
      <c r="F156" s="4">
        <v>102</v>
      </c>
      <c r="G156" s="4">
        <v>102</v>
      </c>
      <c r="H156" s="17">
        <f>(G156-G155)/G156</f>
        <v>-1.4705882352941176E-2</v>
      </c>
      <c r="I156" s="4">
        <v>102</v>
      </c>
      <c r="J156" s="4">
        <f>SUMPRODUCT(D152:D156,C152:C156)/SUM(C152:C156)</f>
        <v>102.20356970574048</v>
      </c>
      <c r="K156" s="17">
        <f>(J156-J155)/J156</f>
        <v>-8.5145914703912053E-3</v>
      </c>
      <c r="L156" s="68">
        <v>14</v>
      </c>
      <c r="M156" s="92"/>
      <c r="N156" s="89"/>
    </row>
    <row r="157" spans="1:14" x14ac:dyDescent="0.25">
      <c r="A157" s="14"/>
      <c r="B157" s="27"/>
      <c r="C157" s="3"/>
      <c r="D157" s="3"/>
      <c r="E157" s="3"/>
      <c r="F157" s="3"/>
      <c r="G157" s="3"/>
      <c r="H157" s="18"/>
      <c r="I157" s="3"/>
      <c r="J157" s="3">
        <f>SUMPRODUCT(C152:C157,D152:D157)/SUM(C152:C157)</f>
        <v>102.20356970574048</v>
      </c>
      <c r="K157" s="18"/>
      <c r="L157" s="10"/>
      <c r="M157" s="3"/>
      <c r="N157" s="10"/>
    </row>
    <row r="158" spans="1:14" ht="15.75" customHeight="1" x14ac:dyDescent="0.25">
      <c r="A158" s="104" t="s">
        <v>27</v>
      </c>
      <c r="B158" s="104"/>
      <c r="C158" s="104"/>
      <c r="D158" s="104"/>
      <c r="E158" s="96" t="s">
        <v>27</v>
      </c>
      <c r="F158" s="96"/>
      <c r="G158" s="96"/>
      <c r="H158" s="96"/>
      <c r="I158" s="96"/>
      <c r="J158" s="96"/>
      <c r="K158" s="96"/>
      <c r="L158" s="96"/>
      <c r="M158" s="96"/>
      <c r="N158" s="96"/>
    </row>
    <row r="159" spans="1:14" ht="45" x14ac:dyDescent="0.25">
      <c r="A159" s="22" t="s">
        <v>56</v>
      </c>
      <c r="B159" s="23" t="s">
        <v>0</v>
      </c>
      <c r="C159" s="24" t="s">
        <v>1</v>
      </c>
      <c r="D159" s="24" t="s">
        <v>2</v>
      </c>
      <c r="E159" s="24" t="s">
        <v>57</v>
      </c>
      <c r="F159" s="24" t="s">
        <v>58</v>
      </c>
      <c r="G159" s="46" t="s">
        <v>61</v>
      </c>
      <c r="H159" s="25" t="s">
        <v>65</v>
      </c>
      <c r="I159" s="46" t="s">
        <v>59</v>
      </c>
      <c r="J159" s="46" t="s">
        <v>60</v>
      </c>
      <c r="K159" s="25" t="s">
        <v>64</v>
      </c>
      <c r="L159" s="67" t="s">
        <v>66</v>
      </c>
      <c r="M159" s="46" t="s">
        <v>63</v>
      </c>
      <c r="N159" s="22" t="s">
        <v>62</v>
      </c>
    </row>
    <row r="160" spans="1:14" x14ac:dyDescent="0.25">
      <c r="A160" s="12">
        <v>1</v>
      </c>
      <c r="B160" s="8">
        <v>43616</v>
      </c>
      <c r="C160" s="7">
        <v>98</v>
      </c>
      <c r="D160" s="7">
        <v>103</v>
      </c>
      <c r="E160" s="7">
        <v>103</v>
      </c>
      <c r="F160" s="7">
        <v>103</v>
      </c>
      <c r="G160" s="7">
        <v>103</v>
      </c>
      <c r="H160" s="44" t="s">
        <v>97</v>
      </c>
      <c r="I160" s="7">
        <v>103</v>
      </c>
      <c r="J160" s="7">
        <v>103</v>
      </c>
      <c r="K160" s="44" t="s">
        <v>97</v>
      </c>
      <c r="L160" s="52">
        <v>12</v>
      </c>
      <c r="M160" s="90">
        <f>SUM(C160:C167)</f>
        <v>31542</v>
      </c>
      <c r="N160" s="87">
        <f>COUNT(A160:A167)</f>
        <v>7</v>
      </c>
    </row>
    <row r="161" spans="1:14" x14ac:dyDescent="0.25">
      <c r="A161" s="13">
        <v>2</v>
      </c>
      <c r="B161" s="16">
        <v>43619</v>
      </c>
      <c r="C161" s="4">
        <v>560</v>
      </c>
      <c r="D161" s="4">
        <v>101.5</v>
      </c>
      <c r="E161" s="4">
        <v>101.5</v>
      </c>
      <c r="F161" s="4">
        <v>101.5</v>
      </c>
      <c r="G161" s="4">
        <v>101.5</v>
      </c>
      <c r="H161" s="17">
        <f>(G161-G160)/G161</f>
        <v>-1.4778325123152709E-2</v>
      </c>
      <c r="I161" s="4">
        <v>101.5</v>
      </c>
      <c r="J161" s="4">
        <f>SUMPRODUCT(D160:D161,C160:C161)/SUM(C160:C161)</f>
        <v>101.72340425531915</v>
      </c>
      <c r="K161" s="17">
        <f>(J161-J160)/J161</f>
        <v>-1.2549675800041793E-2</v>
      </c>
      <c r="L161" s="68">
        <v>2</v>
      </c>
      <c r="M161" s="91"/>
      <c r="N161" s="88"/>
    </row>
    <row r="162" spans="1:14" x14ac:dyDescent="0.25">
      <c r="A162" s="21">
        <v>3</v>
      </c>
      <c r="B162" s="28">
        <v>43622</v>
      </c>
      <c r="C162" s="20">
        <v>7</v>
      </c>
      <c r="D162" s="20">
        <v>105</v>
      </c>
      <c r="E162" s="78">
        <v>103.15</v>
      </c>
      <c r="F162" s="78">
        <v>105</v>
      </c>
      <c r="G162" s="78">
        <v>103.15</v>
      </c>
      <c r="H162" s="75">
        <f>(G162-G161)/G162</f>
        <v>1.599612215220558E-2</v>
      </c>
      <c r="I162" s="78">
        <f>SUMPRODUCT(D162:D164,C162:C164)/SUM(C162:C164)</f>
        <v>103.15797413793102</v>
      </c>
      <c r="J162" s="78">
        <f>SUMPRODUCT(D160:D164,C160:C164)/SUM(C160:C164)</f>
        <v>102.74432515337423</v>
      </c>
      <c r="K162" s="75">
        <f>(J162-J161)/J162</f>
        <v>9.9365186012081476E-3</v>
      </c>
      <c r="L162" s="81">
        <v>3</v>
      </c>
      <c r="M162" s="91"/>
      <c r="N162" s="88"/>
    </row>
    <row r="163" spans="1:14" x14ac:dyDescent="0.25">
      <c r="A163" s="21">
        <v>4</v>
      </c>
      <c r="B163" s="28">
        <v>43622</v>
      </c>
      <c r="C163" s="20">
        <v>1610</v>
      </c>
      <c r="D163" s="20">
        <v>103.15</v>
      </c>
      <c r="E163" s="79"/>
      <c r="F163" s="79"/>
      <c r="G163" s="79"/>
      <c r="H163" s="76"/>
      <c r="I163" s="79"/>
      <c r="J163" s="79"/>
      <c r="K163" s="76"/>
      <c r="L163" s="93"/>
      <c r="M163" s="91"/>
      <c r="N163" s="88"/>
    </row>
    <row r="164" spans="1:14" x14ac:dyDescent="0.25">
      <c r="A164" s="21">
        <v>5</v>
      </c>
      <c r="B164" s="28">
        <v>43622</v>
      </c>
      <c r="C164" s="20">
        <v>7</v>
      </c>
      <c r="D164" s="20">
        <v>103.15</v>
      </c>
      <c r="E164" s="80"/>
      <c r="F164" s="80"/>
      <c r="G164" s="80"/>
      <c r="H164" s="77"/>
      <c r="I164" s="80"/>
      <c r="J164" s="80"/>
      <c r="K164" s="77"/>
      <c r="L164" s="82"/>
      <c r="M164" s="91"/>
      <c r="N164" s="88"/>
    </row>
    <row r="165" spans="1:14" x14ac:dyDescent="0.25">
      <c r="A165" s="13">
        <v>6</v>
      </c>
      <c r="B165" s="16">
        <v>43623</v>
      </c>
      <c r="C165" s="4">
        <v>11760</v>
      </c>
      <c r="D165" s="4">
        <v>102</v>
      </c>
      <c r="E165" s="83">
        <v>98</v>
      </c>
      <c r="F165" s="83">
        <v>102</v>
      </c>
      <c r="G165" s="83">
        <v>98</v>
      </c>
      <c r="H165" s="85">
        <f>(G165-G162)/G165</f>
        <v>-5.2551020408163326E-2</v>
      </c>
      <c r="I165" s="83">
        <f>SUMPRODUCT(C165:C166,D165:D166)/SUM(C165:C166)</f>
        <v>99.607655502392348</v>
      </c>
      <c r="J165" s="83">
        <f>SUMPRODUCT(C160:C166,D160:D166)/SUM(C160:C166)</f>
        <v>99.834587217043932</v>
      </c>
      <c r="K165" s="85">
        <f>(J165-J162)/J165</f>
        <v>-2.9145589894656734E-2</v>
      </c>
      <c r="L165" s="99">
        <v>12</v>
      </c>
      <c r="M165" s="91"/>
      <c r="N165" s="88"/>
    </row>
    <row r="166" spans="1:14" x14ac:dyDescent="0.25">
      <c r="A166" s="13">
        <v>7</v>
      </c>
      <c r="B166" s="16">
        <v>43623</v>
      </c>
      <c r="C166" s="4">
        <v>17500</v>
      </c>
      <c r="D166" s="4">
        <v>98</v>
      </c>
      <c r="E166" s="84"/>
      <c r="F166" s="84"/>
      <c r="G166" s="84"/>
      <c r="H166" s="86"/>
      <c r="I166" s="84"/>
      <c r="J166" s="84"/>
      <c r="K166" s="86"/>
      <c r="L166" s="101"/>
      <c r="M166" s="92"/>
      <c r="N166" s="89"/>
    </row>
    <row r="167" spans="1:14" x14ac:dyDescent="0.25">
      <c r="A167" s="14"/>
      <c r="B167" s="27"/>
      <c r="C167" s="3"/>
      <c r="D167" s="3"/>
      <c r="E167" s="3"/>
      <c r="F167" s="3"/>
      <c r="G167" s="3"/>
      <c r="H167" s="18"/>
      <c r="I167" s="3"/>
      <c r="J167" s="3">
        <f>SUMPRODUCT(C160:C167,D160:D167)/SUM(C160:C167)</f>
        <v>99.834587217043932</v>
      </c>
      <c r="K167" s="18"/>
      <c r="L167" s="10"/>
      <c r="M167" s="3"/>
      <c r="N167" s="10"/>
    </row>
    <row r="168" spans="1:14" ht="15.75" customHeight="1" x14ac:dyDescent="0.25">
      <c r="A168" s="104" t="s">
        <v>28</v>
      </c>
      <c r="B168" s="104"/>
      <c r="C168" s="104"/>
      <c r="D168" s="104"/>
      <c r="E168" s="96" t="s">
        <v>28</v>
      </c>
      <c r="F168" s="96"/>
      <c r="G168" s="96"/>
      <c r="H168" s="96"/>
      <c r="I168" s="96"/>
      <c r="J168" s="96"/>
      <c r="K168" s="96"/>
      <c r="L168" s="96"/>
      <c r="M168" s="96"/>
      <c r="N168" s="96"/>
    </row>
    <row r="169" spans="1:14" ht="45" x14ac:dyDescent="0.25">
      <c r="A169" s="22" t="s">
        <v>56</v>
      </c>
      <c r="B169" s="23" t="s">
        <v>0</v>
      </c>
      <c r="C169" s="24" t="s">
        <v>1</v>
      </c>
      <c r="D169" s="24" t="s">
        <v>2</v>
      </c>
      <c r="E169" s="24" t="s">
        <v>57</v>
      </c>
      <c r="F169" s="24" t="s">
        <v>58</v>
      </c>
      <c r="G169" s="46" t="s">
        <v>61</v>
      </c>
      <c r="H169" s="25" t="s">
        <v>65</v>
      </c>
      <c r="I169" s="46" t="s">
        <v>59</v>
      </c>
      <c r="J169" s="46" t="s">
        <v>60</v>
      </c>
      <c r="K169" s="25" t="s">
        <v>64</v>
      </c>
      <c r="L169" s="67" t="s">
        <v>66</v>
      </c>
      <c r="M169" s="46" t="s">
        <v>63</v>
      </c>
      <c r="N169" s="22" t="s">
        <v>62</v>
      </c>
    </row>
    <row r="170" spans="1:14" x14ac:dyDescent="0.25">
      <c r="A170" s="12">
        <v>1</v>
      </c>
      <c r="B170" s="8">
        <v>43616</v>
      </c>
      <c r="C170" s="7">
        <v>98</v>
      </c>
      <c r="D170" s="7">
        <v>103</v>
      </c>
      <c r="E170" s="7">
        <v>103</v>
      </c>
      <c r="F170" s="7">
        <v>103</v>
      </c>
      <c r="G170" s="7">
        <v>103</v>
      </c>
      <c r="H170" s="44" t="s">
        <v>97</v>
      </c>
      <c r="I170" s="7">
        <v>103</v>
      </c>
      <c r="J170" s="7">
        <v>103</v>
      </c>
      <c r="K170" s="44" t="s">
        <v>97</v>
      </c>
      <c r="L170" s="52">
        <v>12</v>
      </c>
      <c r="M170" s="90">
        <f>SUM(C170:C177)</f>
        <v>32095</v>
      </c>
      <c r="N170" s="87">
        <f>COUNT(A170:A177)</f>
        <v>7</v>
      </c>
    </row>
    <row r="171" spans="1:14" x14ac:dyDescent="0.25">
      <c r="A171" s="13">
        <v>2</v>
      </c>
      <c r="B171" s="16">
        <v>43619</v>
      </c>
      <c r="C171" s="4">
        <v>560</v>
      </c>
      <c r="D171" s="4">
        <v>101.5</v>
      </c>
      <c r="E171" s="4">
        <v>101.5</v>
      </c>
      <c r="F171" s="4">
        <v>101.5</v>
      </c>
      <c r="G171" s="4">
        <v>101.5</v>
      </c>
      <c r="H171" s="17">
        <f>(G171-G170)/G171</f>
        <v>-1.4778325123152709E-2</v>
      </c>
      <c r="I171" s="4">
        <v>101.5</v>
      </c>
      <c r="J171" s="4">
        <f>SUMPRODUCT(D170:D171,C170:C171)/SUM(C170:C171)</f>
        <v>101.72340425531915</v>
      </c>
      <c r="K171" s="17">
        <f>(J171-J170)/J171</f>
        <v>-1.2549675800041793E-2</v>
      </c>
      <c r="L171" s="68">
        <v>2</v>
      </c>
      <c r="M171" s="91"/>
      <c r="N171" s="88"/>
    </row>
    <row r="172" spans="1:14" x14ac:dyDescent="0.25">
      <c r="A172" s="21">
        <v>3</v>
      </c>
      <c r="B172" s="28">
        <v>43622</v>
      </c>
      <c r="C172" s="20">
        <v>1610</v>
      </c>
      <c r="D172" s="20">
        <v>103.2</v>
      </c>
      <c r="E172" s="78">
        <v>103.2</v>
      </c>
      <c r="F172" s="78">
        <v>105</v>
      </c>
      <c r="G172" s="78">
        <v>103.2</v>
      </c>
      <c r="H172" s="75">
        <f>(G172-G171)/G172</f>
        <v>1.6472868217054289E-2</v>
      </c>
      <c r="I172" s="78">
        <f>SUMPRODUCT(D172:D173,C172:C173)/SUM(C172:C173)</f>
        <v>103.20779220779221</v>
      </c>
      <c r="J172" s="78">
        <f>SUMPRODUCT(D170:D173,C170:C173)/SUM(C170:C173)</f>
        <v>102.77846153846154</v>
      </c>
      <c r="K172" s="75">
        <f>(J172-J171)/J172</f>
        <v>1.0265353920943522E-2</v>
      </c>
      <c r="L172" s="81">
        <v>3</v>
      </c>
      <c r="M172" s="91"/>
      <c r="N172" s="88"/>
    </row>
    <row r="173" spans="1:14" x14ac:dyDescent="0.25">
      <c r="A173" s="21">
        <v>4</v>
      </c>
      <c r="B173" s="28">
        <v>43622</v>
      </c>
      <c r="C173" s="20">
        <v>7</v>
      </c>
      <c r="D173" s="20">
        <v>105</v>
      </c>
      <c r="E173" s="80"/>
      <c r="F173" s="80"/>
      <c r="G173" s="80"/>
      <c r="H173" s="77"/>
      <c r="I173" s="80"/>
      <c r="J173" s="80"/>
      <c r="K173" s="77"/>
      <c r="L173" s="82"/>
      <c r="M173" s="91"/>
      <c r="N173" s="88"/>
    </row>
    <row r="174" spans="1:14" x14ac:dyDescent="0.25">
      <c r="A174" s="13">
        <v>5</v>
      </c>
      <c r="B174" s="16">
        <v>43623</v>
      </c>
      <c r="C174" s="4">
        <v>11760</v>
      </c>
      <c r="D174" s="4">
        <v>102</v>
      </c>
      <c r="E174" s="83">
        <v>98</v>
      </c>
      <c r="F174" s="83">
        <v>102</v>
      </c>
      <c r="G174" s="83">
        <v>98</v>
      </c>
      <c r="H174" s="85">
        <f>(G174-G172)/G174</f>
        <v>-5.3061224489795944E-2</v>
      </c>
      <c r="I174" s="83">
        <f>SUMPRODUCT(C174:C175,D174:D175)/SUM(C174:C175)</f>
        <v>99.607655502392348</v>
      </c>
      <c r="J174" s="83">
        <f>SUMPRODUCT(C170:C175,D170:D175)/SUM(C170:C175)</f>
        <v>99.836403995560488</v>
      </c>
      <c r="K174" s="85">
        <f>(J174-J172)/J174</f>
        <v>-2.9468785184128637E-2</v>
      </c>
      <c r="L174" s="99">
        <v>12</v>
      </c>
      <c r="M174" s="91"/>
      <c r="N174" s="88"/>
    </row>
    <row r="175" spans="1:14" x14ac:dyDescent="0.25">
      <c r="A175" s="13">
        <v>6</v>
      </c>
      <c r="B175" s="16">
        <v>43623</v>
      </c>
      <c r="C175" s="4">
        <v>17500</v>
      </c>
      <c r="D175" s="4">
        <v>98</v>
      </c>
      <c r="E175" s="84"/>
      <c r="F175" s="84"/>
      <c r="G175" s="84"/>
      <c r="H175" s="86"/>
      <c r="I175" s="84"/>
      <c r="J175" s="84"/>
      <c r="K175" s="86"/>
      <c r="L175" s="101"/>
      <c r="M175" s="91"/>
      <c r="N175" s="88"/>
    </row>
    <row r="176" spans="1:14" x14ac:dyDescent="0.25">
      <c r="A176" s="21">
        <v>7</v>
      </c>
      <c r="B176" s="28">
        <v>43635</v>
      </c>
      <c r="C176" s="20">
        <v>560</v>
      </c>
      <c r="D176" s="20">
        <v>94.5</v>
      </c>
      <c r="E176" s="49">
        <v>94.5</v>
      </c>
      <c r="F176" s="49">
        <v>94.5</v>
      </c>
      <c r="G176" s="49">
        <v>94.5</v>
      </c>
      <c r="H176" s="48">
        <f>(G176-G174)/G176</f>
        <v>-3.7037037037037035E-2</v>
      </c>
      <c r="I176" s="49">
        <v>94.5</v>
      </c>
      <c r="J176" s="49">
        <f>SUMPRODUCT(C170:C176,D170:D176)/SUM(C170:C176)</f>
        <v>99.743293347873504</v>
      </c>
      <c r="K176" s="48">
        <f>(J176-J174)/J176</f>
        <v>-9.3350284075986332E-4</v>
      </c>
      <c r="L176" s="71">
        <v>12</v>
      </c>
      <c r="M176" s="92"/>
      <c r="N176" s="89"/>
    </row>
    <row r="177" spans="1:14" x14ac:dyDescent="0.25">
      <c r="A177" s="14"/>
      <c r="B177" s="27"/>
      <c r="C177" s="3"/>
      <c r="D177" s="3"/>
      <c r="E177" s="3"/>
      <c r="F177" s="3"/>
      <c r="G177" s="3"/>
      <c r="H177" s="18"/>
      <c r="I177" s="3"/>
      <c r="J177" s="3">
        <f>SUMPRODUCT(C170:C177,D170:D177)/SUM(C170:C177)</f>
        <v>99.743293347873504</v>
      </c>
      <c r="K177" s="18"/>
      <c r="L177" s="10"/>
      <c r="M177" s="3"/>
      <c r="N177" s="10"/>
    </row>
    <row r="178" spans="1:14" ht="15.75" customHeight="1" x14ac:dyDescent="0.25">
      <c r="A178" s="104" t="s">
        <v>29</v>
      </c>
      <c r="B178" s="104"/>
      <c r="C178" s="104"/>
      <c r="D178" s="104"/>
      <c r="E178" s="96" t="s">
        <v>29</v>
      </c>
      <c r="F178" s="96"/>
      <c r="G178" s="96"/>
      <c r="H178" s="96"/>
      <c r="I178" s="96"/>
      <c r="J178" s="96"/>
      <c r="K178" s="96"/>
      <c r="L178" s="96"/>
      <c r="M178" s="96"/>
      <c r="N178" s="96"/>
    </row>
    <row r="179" spans="1:14" ht="45" x14ac:dyDescent="0.25">
      <c r="A179" s="22" t="s">
        <v>56</v>
      </c>
      <c r="B179" s="23" t="s">
        <v>0</v>
      </c>
      <c r="C179" s="24" t="s">
        <v>1</v>
      </c>
      <c r="D179" s="24" t="s">
        <v>2</v>
      </c>
      <c r="E179" s="24" t="s">
        <v>57</v>
      </c>
      <c r="F179" s="24" t="s">
        <v>58</v>
      </c>
      <c r="G179" s="46" t="s">
        <v>61</v>
      </c>
      <c r="H179" s="25" t="s">
        <v>65</v>
      </c>
      <c r="I179" s="46" t="s">
        <v>59</v>
      </c>
      <c r="J179" s="46" t="s">
        <v>60</v>
      </c>
      <c r="K179" s="25" t="s">
        <v>64</v>
      </c>
      <c r="L179" s="67" t="s">
        <v>66</v>
      </c>
      <c r="M179" s="46" t="s">
        <v>63</v>
      </c>
      <c r="N179" s="22" t="s">
        <v>62</v>
      </c>
    </row>
    <row r="180" spans="1:14" x14ac:dyDescent="0.25">
      <c r="A180" s="12">
        <v>1</v>
      </c>
      <c r="B180" s="8">
        <v>43644</v>
      </c>
      <c r="C180" s="7">
        <v>35000</v>
      </c>
      <c r="D180" s="7">
        <v>100.2</v>
      </c>
      <c r="E180" s="7">
        <v>100.2</v>
      </c>
      <c r="F180" s="7">
        <v>100.2</v>
      </c>
      <c r="G180" s="7">
        <v>100.2</v>
      </c>
      <c r="H180" s="44" t="s">
        <v>97</v>
      </c>
      <c r="I180" s="7">
        <v>100.2</v>
      </c>
      <c r="J180" s="7">
        <v>100.2</v>
      </c>
      <c r="K180" s="44" t="s">
        <v>97</v>
      </c>
      <c r="L180" s="52">
        <v>6</v>
      </c>
      <c r="M180" s="94">
        <f>SUM(C180:C182)</f>
        <v>35000</v>
      </c>
      <c r="N180" s="95">
        <f>COUNT(A180:A182)</f>
        <v>1</v>
      </c>
    </row>
    <row r="181" spans="1:14" x14ac:dyDescent="0.25">
      <c r="A181" s="13"/>
      <c r="B181" s="16"/>
      <c r="C181" s="4"/>
      <c r="D181" s="4"/>
      <c r="E181" s="4"/>
      <c r="F181" s="4"/>
      <c r="G181" s="4"/>
      <c r="H181" s="17"/>
      <c r="I181" s="4"/>
      <c r="J181" s="4"/>
      <c r="K181" s="17"/>
      <c r="L181" s="68"/>
      <c r="M181" s="94"/>
      <c r="N181" s="95"/>
    </row>
    <row r="182" spans="1:14" x14ac:dyDescent="0.25">
      <c r="A182" s="14"/>
      <c r="B182" s="27"/>
      <c r="C182" s="3"/>
      <c r="D182" s="3"/>
      <c r="E182" s="3"/>
      <c r="F182" s="3"/>
      <c r="G182" s="3"/>
      <c r="H182" s="18"/>
      <c r="I182" s="3"/>
      <c r="J182" s="3">
        <f>SUMPRODUCT(C180:C182,D180:D182)/SUM(C180:C182)</f>
        <v>100.2</v>
      </c>
      <c r="K182" s="18"/>
      <c r="L182" s="10"/>
      <c r="M182" s="3"/>
      <c r="N182" s="10"/>
    </row>
    <row r="183" spans="1:14" ht="15.75" customHeight="1" x14ac:dyDescent="0.25">
      <c r="A183" s="104" t="s">
        <v>30</v>
      </c>
      <c r="B183" s="104"/>
      <c r="C183" s="104"/>
      <c r="D183" s="104"/>
      <c r="E183" s="96" t="s">
        <v>30</v>
      </c>
      <c r="F183" s="96"/>
      <c r="G183" s="96"/>
      <c r="H183" s="96"/>
      <c r="I183" s="96"/>
      <c r="J183" s="96"/>
      <c r="K183" s="96"/>
      <c r="L183" s="96"/>
      <c r="M183" s="96"/>
      <c r="N183" s="96"/>
    </row>
    <row r="184" spans="1:14" ht="45" x14ac:dyDescent="0.25">
      <c r="A184" s="22" t="s">
        <v>56</v>
      </c>
      <c r="B184" s="23" t="s">
        <v>0</v>
      </c>
      <c r="C184" s="24" t="s">
        <v>1</v>
      </c>
      <c r="D184" s="24" t="s">
        <v>2</v>
      </c>
      <c r="E184" s="24" t="s">
        <v>57</v>
      </c>
      <c r="F184" s="24" t="s">
        <v>58</v>
      </c>
      <c r="G184" s="46" t="s">
        <v>61</v>
      </c>
      <c r="H184" s="25" t="s">
        <v>65</v>
      </c>
      <c r="I184" s="46" t="s">
        <v>59</v>
      </c>
      <c r="J184" s="46" t="s">
        <v>60</v>
      </c>
      <c r="K184" s="25" t="s">
        <v>64</v>
      </c>
      <c r="L184" s="67" t="s">
        <v>66</v>
      </c>
      <c r="M184" s="46" t="s">
        <v>63</v>
      </c>
      <c r="N184" s="22" t="s">
        <v>62</v>
      </c>
    </row>
    <row r="185" spans="1:14" x14ac:dyDescent="0.25">
      <c r="A185" s="12"/>
      <c r="B185" s="8"/>
      <c r="C185" s="7"/>
      <c r="D185" s="7"/>
      <c r="E185" s="7"/>
      <c r="F185" s="7"/>
      <c r="G185" s="7"/>
      <c r="H185" s="44"/>
      <c r="I185" s="7"/>
      <c r="J185" s="7"/>
      <c r="K185" s="44"/>
      <c r="L185" s="52"/>
      <c r="M185" s="94">
        <f>SUM(C185:C187)</f>
        <v>0</v>
      </c>
      <c r="N185" s="95">
        <f>COUNT(A185:A187)</f>
        <v>0</v>
      </c>
    </row>
    <row r="186" spans="1:14" x14ac:dyDescent="0.25">
      <c r="A186" s="13"/>
      <c r="B186" s="16"/>
      <c r="C186" s="4"/>
      <c r="D186" s="4"/>
      <c r="E186" s="4"/>
      <c r="F186" s="4"/>
      <c r="G186" s="4"/>
      <c r="H186" s="17"/>
      <c r="I186" s="4"/>
      <c r="J186" s="4"/>
      <c r="K186" s="17"/>
      <c r="L186" s="68"/>
      <c r="M186" s="94"/>
      <c r="N186" s="95"/>
    </row>
    <row r="187" spans="1:14" x14ac:dyDescent="0.25">
      <c r="A187" s="14"/>
      <c r="B187" s="27"/>
      <c r="C187" s="3"/>
      <c r="D187" s="3"/>
      <c r="E187" s="3"/>
      <c r="F187" s="3"/>
      <c r="G187" s="3"/>
      <c r="H187" s="18"/>
      <c r="I187" s="3"/>
      <c r="J187" s="3" t="e">
        <f>SUMPRODUCT(C185:C187,D185:D187)/SUM(C185:C187)</f>
        <v>#DIV/0!</v>
      </c>
      <c r="K187" s="18"/>
      <c r="L187" s="10"/>
      <c r="M187" s="3"/>
      <c r="N187" s="10"/>
    </row>
    <row r="188" spans="1:14" ht="15.75" customHeight="1" x14ac:dyDescent="0.25">
      <c r="A188" s="104" t="s">
        <v>31</v>
      </c>
      <c r="B188" s="104"/>
      <c r="C188" s="104"/>
      <c r="D188" s="104"/>
      <c r="E188" s="96" t="s">
        <v>31</v>
      </c>
      <c r="F188" s="96"/>
      <c r="G188" s="96"/>
      <c r="H188" s="96"/>
      <c r="I188" s="96"/>
      <c r="J188" s="96"/>
      <c r="K188" s="96"/>
      <c r="L188" s="96"/>
      <c r="M188" s="96"/>
      <c r="N188" s="96"/>
    </row>
    <row r="189" spans="1:14" ht="45" x14ac:dyDescent="0.25">
      <c r="A189" s="22" t="s">
        <v>56</v>
      </c>
      <c r="B189" s="23" t="s">
        <v>0</v>
      </c>
      <c r="C189" s="24" t="s">
        <v>1</v>
      </c>
      <c r="D189" s="24" t="s">
        <v>2</v>
      </c>
      <c r="E189" s="24" t="s">
        <v>57</v>
      </c>
      <c r="F189" s="24" t="s">
        <v>58</v>
      </c>
      <c r="G189" s="46" t="s">
        <v>61</v>
      </c>
      <c r="H189" s="25" t="s">
        <v>65</v>
      </c>
      <c r="I189" s="46" t="s">
        <v>59</v>
      </c>
      <c r="J189" s="46" t="s">
        <v>60</v>
      </c>
      <c r="K189" s="25" t="s">
        <v>64</v>
      </c>
      <c r="L189" s="67" t="s">
        <v>66</v>
      </c>
      <c r="M189" s="46" t="s">
        <v>63</v>
      </c>
      <c r="N189" s="22" t="s">
        <v>62</v>
      </c>
    </row>
    <row r="190" spans="1:14" x14ac:dyDescent="0.25">
      <c r="A190" s="12"/>
      <c r="B190" s="8"/>
      <c r="C190" s="7"/>
      <c r="D190" s="7"/>
      <c r="E190" s="7"/>
      <c r="F190" s="7"/>
      <c r="G190" s="7"/>
      <c r="H190" s="44"/>
      <c r="I190" s="7"/>
      <c r="J190" s="7"/>
      <c r="K190" s="44"/>
      <c r="L190" s="52"/>
      <c r="M190" s="94">
        <f>SUM(C190:C192)</f>
        <v>0</v>
      </c>
      <c r="N190" s="95">
        <f>COUNT(A190:A192)</f>
        <v>0</v>
      </c>
    </row>
    <row r="191" spans="1:14" x14ac:dyDescent="0.25">
      <c r="A191" s="13"/>
      <c r="B191" s="16"/>
      <c r="C191" s="4"/>
      <c r="D191" s="4"/>
      <c r="E191" s="4"/>
      <c r="F191" s="4"/>
      <c r="G191" s="4"/>
      <c r="H191" s="17"/>
      <c r="I191" s="4"/>
      <c r="J191" s="4"/>
      <c r="K191" s="17"/>
      <c r="L191" s="68"/>
      <c r="M191" s="94"/>
      <c r="N191" s="95"/>
    </row>
    <row r="192" spans="1:14" x14ac:dyDescent="0.25">
      <c r="A192" s="14"/>
      <c r="B192" s="27"/>
      <c r="C192" s="3"/>
      <c r="D192" s="3"/>
      <c r="E192" s="3"/>
      <c r="F192" s="3"/>
      <c r="G192" s="3"/>
      <c r="H192" s="18"/>
      <c r="I192" s="3"/>
      <c r="J192" s="3" t="e">
        <f>SUMPRODUCT(C190:C192,D190:D192)/SUM(C190:C192)</f>
        <v>#DIV/0!</v>
      </c>
      <c r="K192" s="18"/>
      <c r="L192" s="10"/>
      <c r="M192" s="3"/>
      <c r="N192" s="10"/>
    </row>
    <row r="193" spans="1:14" ht="15.75" customHeight="1" x14ac:dyDescent="0.25">
      <c r="A193" s="104" t="s">
        <v>32</v>
      </c>
      <c r="B193" s="104"/>
      <c r="C193" s="104"/>
      <c r="D193" s="104"/>
      <c r="E193" s="96" t="s">
        <v>32</v>
      </c>
      <c r="F193" s="96"/>
      <c r="G193" s="96"/>
      <c r="H193" s="96"/>
      <c r="I193" s="96"/>
      <c r="J193" s="96"/>
      <c r="K193" s="96"/>
      <c r="L193" s="96"/>
      <c r="M193" s="96"/>
      <c r="N193" s="96"/>
    </row>
    <row r="194" spans="1:14" ht="45" x14ac:dyDescent="0.25">
      <c r="A194" s="22" t="s">
        <v>56</v>
      </c>
      <c r="B194" s="23" t="s">
        <v>0</v>
      </c>
      <c r="C194" s="24" t="s">
        <v>1</v>
      </c>
      <c r="D194" s="24" t="s">
        <v>2</v>
      </c>
      <c r="E194" s="24" t="s">
        <v>57</v>
      </c>
      <c r="F194" s="24" t="s">
        <v>58</v>
      </c>
      <c r="G194" s="46" t="s">
        <v>61</v>
      </c>
      <c r="H194" s="25" t="s">
        <v>65</v>
      </c>
      <c r="I194" s="46" t="s">
        <v>59</v>
      </c>
      <c r="J194" s="46" t="s">
        <v>60</v>
      </c>
      <c r="K194" s="25" t="s">
        <v>64</v>
      </c>
      <c r="L194" s="67" t="s">
        <v>66</v>
      </c>
      <c r="M194" s="46" t="s">
        <v>63</v>
      </c>
      <c r="N194" s="22" t="s">
        <v>62</v>
      </c>
    </row>
    <row r="195" spans="1:14" x14ac:dyDescent="0.25">
      <c r="A195" s="12"/>
      <c r="B195" s="8"/>
      <c r="C195" s="7"/>
      <c r="D195" s="7"/>
      <c r="E195" s="7"/>
      <c r="F195" s="7"/>
      <c r="G195" s="7"/>
      <c r="H195" s="44"/>
      <c r="I195" s="7"/>
      <c r="J195" s="7"/>
      <c r="K195" s="44"/>
      <c r="L195" s="52"/>
      <c r="M195" s="94">
        <f>SUM(C195:C197)</f>
        <v>0</v>
      </c>
      <c r="N195" s="95">
        <f>COUNT(A195:A197)</f>
        <v>0</v>
      </c>
    </row>
    <row r="196" spans="1:14" x14ac:dyDescent="0.25">
      <c r="A196" s="13"/>
      <c r="B196" s="16"/>
      <c r="C196" s="4"/>
      <c r="D196" s="4"/>
      <c r="E196" s="4"/>
      <c r="F196" s="4"/>
      <c r="G196" s="4"/>
      <c r="H196" s="17"/>
      <c r="I196" s="4"/>
      <c r="J196" s="4"/>
      <c r="K196" s="17"/>
      <c r="L196" s="68"/>
      <c r="M196" s="94"/>
      <c r="N196" s="95"/>
    </row>
    <row r="197" spans="1:14" x14ac:dyDescent="0.25">
      <c r="A197" s="14"/>
      <c r="B197" s="27"/>
      <c r="C197" s="3"/>
      <c r="D197" s="3"/>
      <c r="E197" s="3"/>
      <c r="F197" s="3"/>
      <c r="G197" s="3"/>
      <c r="H197" s="18"/>
      <c r="I197" s="3"/>
      <c r="J197" s="3" t="e">
        <f>SUMPRODUCT(C195:C197,D195:D197)/SUM(C195:C197)</f>
        <v>#DIV/0!</v>
      </c>
      <c r="K197" s="18"/>
      <c r="L197" s="10"/>
      <c r="M197" s="3"/>
      <c r="N197" s="10"/>
    </row>
    <row r="198" spans="1:14" ht="15.75" customHeight="1" x14ac:dyDescent="0.25">
      <c r="A198" s="104" t="s">
        <v>33</v>
      </c>
      <c r="B198" s="104"/>
      <c r="C198" s="104"/>
      <c r="D198" s="104"/>
      <c r="E198" s="96" t="s">
        <v>33</v>
      </c>
      <c r="F198" s="96"/>
      <c r="G198" s="96"/>
      <c r="H198" s="96"/>
      <c r="I198" s="96"/>
      <c r="J198" s="96"/>
      <c r="K198" s="96"/>
      <c r="L198" s="96"/>
      <c r="M198" s="96"/>
      <c r="N198" s="96"/>
    </row>
    <row r="199" spans="1:14" ht="45" x14ac:dyDescent="0.25">
      <c r="A199" s="22" t="s">
        <v>56</v>
      </c>
      <c r="B199" s="23" t="s">
        <v>0</v>
      </c>
      <c r="C199" s="24" t="s">
        <v>1</v>
      </c>
      <c r="D199" s="24" t="s">
        <v>2</v>
      </c>
      <c r="E199" s="24" t="s">
        <v>57</v>
      </c>
      <c r="F199" s="24" t="s">
        <v>58</v>
      </c>
      <c r="G199" s="46" t="s">
        <v>61</v>
      </c>
      <c r="H199" s="25" t="s">
        <v>65</v>
      </c>
      <c r="I199" s="46" t="s">
        <v>59</v>
      </c>
      <c r="J199" s="46" t="s">
        <v>60</v>
      </c>
      <c r="K199" s="25" t="s">
        <v>64</v>
      </c>
      <c r="L199" s="67" t="s">
        <v>66</v>
      </c>
      <c r="M199" s="46" t="s">
        <v>63</v>
      </c>
      <c r="N199" s="22" t="s">
        <v>62</v>
      </c>
    </row>
    <row r="200" spans="1:14" x14ac:dyDescent="0.25">
      <c r="A200" s="12"/>
      <c r="B200" s="8"/>
      <c r="C200" s="7"/>
      <c r="D200" s="7"/>
      <c r="E200" s="7"/>
      <c r="F200" s="7"/>
      <c r="G200" s="7"/>
      <c r="H200" s="44"/>
      <c r="I200" s="7"/>
      <c r="J200" s="7"/>
      <c r="K200" s="44"/>
      <c r="L200" s="52"/>
      <c r="M200" s="94">
        <f>SUM(C200:C202)</f>
        <v>0</v>
      </c>
      <c r="N200" s="95">
        <f>COUNT(A200:A202)</f>
        <v>0</v>
      </c>
    </row>
    <row r="201" spans="1:14" x14ac:dyDescent="0.25">
      <c r="A201" s="13"/>
      <c r="B201" s="16"/>
      <c r="C201" s="4"/>
      <c r="D201" s="4"/>
      <c r="E201" s="4"/>
      <c r="F201" s="4"/>
      <c r="G201" s="4"/>
      <c r="H201" s="17"/>
      <c r="I201" s="4"/>
      <c r="J201" s="4"/>
      <c r="K201" s="17"/>
      <c r="L201" s="68"/>
      <c r="M201" s="94"/>
      <c r="N201" s="95"/>
    </row>
    <row r="202" spans="1:14" x14ac:dyDescent="0.25">
      <c r="A202" s="14"/>
      <c r="B202" s="27"/>
      <c r="C202" s="3"/>
      <c r="D202" s="3"/>
      <c r="E202" s="3"/>
      <c r="F202" s="3"/>
      <c r="G202" s="3"/>
      <c r="H202" s="18"/>
      <c r="I202" s="3"/>
      <c r="J202" s="3" t="e">
        <f>SUMPRODUCT(C200:C202,D200:D202)/SUM(C200:C202)</f>
        <v>#DIV/0!</v>
      </c>
      <c r="K202" s="18"/>
      <c r="L202" s="10"/>
      <c r="M202" s="3"/>
      <c r="N202" s="10"/>
    </row>
    <row r="203" spans="1:14" ht="15.75" customHeight="1" x14ac:dyDescent="0.25">
      <c r="A203" s="104" t="s">
        <v>34</v>
      </c>
      <c r="B203" s="104"/>
      <c r="C203" s="104"/>
      <c r="D203" s="104"/>
      <c r="E203" s="96" t="s">
        <v>34</v>
      </c>
      <c r="F203" s="96"/>
      <c r="G203" s="96"/>
      <c r="H203" s="96"/>
      <c r="I203" s="96"/>
      <c r="J203" s="96"/>
      <c r="K203" s="96"/>
      <c r="L203" s="96"/>
      <c r="M203" s="96"/>
      <c r="N203" s="96"/>
    </row>
    <row r="204" spans="1:14" ht="45" x14ac:dyDescent="0.25">
      <c r="A204" s="22" t="s">
        <v>56</v>
      </c>
      <c r="B204" s="23" t="s">
        <v>0</v>
      </c>
      <c r="C204" s="24" t="s">
        <v>1</v>
      </c>
      <c r="D204" s="24" t="s">
        <v>2</v>
      </c>
      <c r="E204" s="24" t="s">
        <v>57</v>
      </c>
      <c r="F204" s="24" t="s">
        <v>58</v>
      </c>
      <c r="G204" s="46" t="s">
        <v>61</v>
      </c>
      <c r="H204" s="25" t="s">
        <v>65</v>
      </c>
      <c r="I204" s="46" t="s">
        <v>59</v>
      </c>
      <c r="J204" s="46" t="s">
        <v>60</v>
      </c>
      <c r="K204" s="25" t="s">
        <v>64</v>
      </c>
      <c r="L204" s="67" t="s">
        <v>66</v>
      </c>
      <c r="M204" s="46" t="s">
        <v>63</v>
      </c>
      <c r="N204" s="22" t="s">
        <v>62</v>
      </c>
    </row>
    <row r="205" spans="1:14" x14ac:dyDescent="0.25">
      <c r="A205" s="12"/>
      <c r="B205" s="8"/>
      <c r="C205" s="7"/>
      <c r="D205" s="7"/>
      <c r="E205" s="7"/>
      <c r="F205" s="7"/>
      <c r="G205" s="7"/>
      <c r="H205" s="44"/>
      <c r="I205" s="7"/>
      <c r="J205" s="7"/>
      <c r="K205" s="44"/>
      <c r="L205" s="52"/>
      <c r="M205" s="94">
        <f>SUM(C205:C207)</f>
        <v>0</v>
      </c>
      <c r="N205" s="95">
        <f>COUNT(A205:A207)</f>
        <v>0</v>
      </c>
    </row>
    <row r="206" spans="1:14" x14ac:dyDescent="0.25">
      <c r="A206" s="13"/>
      <c r="B206" s="16"/>
      <c r="C206" s="4"/>
      <c r="D206" s="4"/>
      <c r="E206" s="4"/>
      <c r="F206" s="4"/>
      <c r="G206" s="4"/>
      <c r="H206" s="17"/>
      <c r="I206" s="4"/>
      <c r="J206" s="4"/>
      <c r="K206" s="17"/>
      <c r="L206" s="68"/>
      <c r="M206" s="94"/>
      <c r="N206" s="95"/>
    </row>
    <row r="207" spans="1:14" x14ac:dyDescent="0.25">
      <c r="A207" s="14"/>
      <c r="B207" s="27"/>
      <c r="C207" s="3"/>
      <c r="D207" s="3"/>
      <c r="E207" s="3"/>
      <c r="F207" s="3"/>
      <c r="G207" s="3"/>
      <c r="H207" s="18"/>
      <c r="I207" s="3"/>
      <c r="J207" s="3" t="e">
        <f>SUMPRODUCT(C205:C207,D205:D207)/SUM(C205:C207)</f>
        <v>#DIV/0!</v>
      </c>
      <c r="K207" s="18"/>
      <c r="L207" s="10"/>
      <c r="M207" s="3"/>
      <c r="N207" s="10"/>
    </row>
    <row r="208" spans="1:14" ht="15.75" customHeight="1" x14ac:dyDescent="0.25">
      <c r="A208" s="104" t="s">
        <v>35</v>
      </c>
      <c r="B208" s="104"/>
      <c r="C208" s="104"/>
      <c r="D208" s="104"/>
      <c r="E208" s="96" t="s">
        <v>35</v>
      </c>
      <c r="F208" s="96"/>
      <c r="G208" s="96"/>
      <c r="H208" s="96"/>
      <c r="I208" s="96"/>
      <c r="J208" s="96"/>
      <c r="K208" s="96"/>
      <c r="L208" s="96"/>
      <c r="M208" s="96"/>
      <c r="N208" s="96"/>
    </row>
    <row r="209" spans="1:14" ht="45" x14ac:dyDescent="0.25">
      <c r="A209" s="22" t="s">
        <v>56</v>
      </c>
      <c r="B209" s="23" t="s">
        <v>0</v>
      </c>
      <c r="C209" s="24" t="s">
        <v>1</v>
      </c>
      <c r="D209" s="24" t="s">
        <v>2</v>
      </c>
      <c r="E209" s="24" t="s">
        <v>57</v>
      </c>
      <c r="F209" s="24" t="s">
        <v>58</v>
      </c>
      <c r="G209" s="46" t="s">
        <v>61</v>
      </c>
      <c r="H209" s="25" t="s">
        <v>65</v>
      </c>
      <c r="I209" s="46" t="s">
        <v>59</v>
      </c>
      <c r="J209" s="46" t="s">
        <v>60</v>
      </c>
      <c r="K209" s="25" t="s">
        <v>64</v>
      </c>
      <c r="L209" s="67" t="s">
        <v>66</v>
      </c>
      <c r="M209" s="46" t="s">
        <v>63</v>
      </c>
      <c r="N209" s="22" t="s">
        <v>62</v>
      </c>
    </row>
    <row r="210" spans="1:14" x14ac:dyDescent="0.25">
      <c r="A210" s="12"/>
      <c r="B210" s="8"/>
      <c r="C210" s="7"/>
      <c r="D210" s="7"/>
      <c r="E210" s="7"/>
      <c r="F210" s="7"/>
      <c r="G210" s="7"/>
      <c r="H210" s="44"/>
      <c r="I210" s="7"/>
      <c r="J210" s="7"/>
      <c r="K210" s="44"/>
      <c r="L210" s="52"/>
      <c r="M210" s="94">
        <f>SUM(C210:C212)</f>
        <v>0</v>
      </c>
      <c r="N210" s="95">
        <f>COUNT(A210:A212)</f>
        <v>0</v>
      </c>
    </row>
    <row r="211" spans="1:14" x14ac:dyDescent="0.25">
      <c r="A211" s="13"/>
      <c r="B211" s="16"/>
      <c r="C211" s="4"/>
      <c r="D211" s="4"/>
      <c r="E211" s="4"/>
      <c r="F211" s="4"/>
      <c r="G211" s="4"/>
      <c r="H211" s="17"/>
      <c r="I211" s="4"/>
      <c r="J211" s="4"/>
      <c r="K211" s="17"/>
      <c r="L211" s="68"/>
      <c r="M211" s="94"/>
      <c r="N211" s="95"/>
    </row>
    <row r="212" spans="1:14" x14ac:dyDescent="0.25">
      <c r="A212" s="14"/>
      <c r="B212" s="27"/>
      <c r="C212" s="3"/>
      <c r="D212" s="3"/>
      <c r="E212" s="3"/>
      <c r="F212" s="3"/>
      <c r="G212" s="3"/>
      <c r="H212" s="18"/>
      <c r="I212" s="3"/>
      <c r="J212" s="3" t="e">
        <f>SUMPRODUCT(C210:C212,D210:D212)/SUM(C210:C212)</f>
        <v>#DIV/0!</v>
      </c>
      <c r="K212" s="18"/>
      <c r="L212" s="10"/>
      <c r="M212" s="3"/>
      <c r="N212" s="10"/>
    </row>
    <row r="213" spans="1:14" ht="15.75" customHeight="1" x14ac:dyDescent="0.25">
      <c r="A213" s="104" t="s">
        <v>36</v>
      </c>
      <c r="B213" s="104"/>
      <c r="C213" s="104"/>
      <c r="D213" s="104"/>
      <c r="E213" s="96" t="s">
        <v>36</v>
      </c>
      <c r="F213" s="96"/>
      <c r="G213" s="96"/>
      <c r="H213" s="96"/>
      <c r="I213" s="96"/>
      <c r="J213" s="96"/>
      <c r="K213" s="96"/>
      <c r="L213" s="96"/>
      <c r="M213" s="96"/>
      <c r="N213" s="96"/>
    </row>
    <row r="214" spans="1:14" ht="45" x14ac:dyDescent="0.25">
      <c r="A214" s="22" t="s">
        <v>56</v>
      </c>
      <c r="B214" s="23" t="s">
        <v>0</v>
      </c>
      <c r="C214" s="24" t="s">
        <v>1</v>
      </c>
      <c r="D214" s="24" t="s">
        <v>2</v>
      </c>
      <c r="E214" s="24" t="s">
        <v>57</v>
      </c>
      <c r="F214" s="24" t="s">
        <v>58</v>
      </c>
      <c r="G214" s="46" t="s">
        <v>61</v>
      </c>
      <c r="H214" s="25" t="s">
        <v>65</v>
      </c>
      <c r="I214" s="46" t="s">
        <v>59</v>
      </c>
      <c r="J214" s="46" t="s">
        <v>60</v>
      </c>
      <c r="K214" s="25" t="s">
        <v>64</v>
      </c>
      <c r="L214" s="67" t="s">
        <v>66</v>
      </c>
      <c r="M214" s="46" t="s">
        <v>63</v>
      </c>
      <c r="N214" s="22" t="s">
        <v>62</v>
      </c>
    </row>
    <row r="215" spans="1:14" x14ac:dyDescent="0.25">
      <c r="A215" s="12"/>
      <c r="B215" s="8"/>
      <c r="C215" s="7"/>
      <c r="D215" s="7"/>
      <c r="E215" s="7"/>
      <c r="F215" s="7"/>
      <c r="G215" s="7"/>
      <c r="H215" s="44"/>
      <c r="I215" s="7"/>
      <c r="J215" s="7"/>
      <c r="K215" s="44"/>
      <c r="L215" s="52"/>
      <c r="M215" s="94">
        <f>SUM(C215:C217)</f>
        <v>0</v>
      </c>
      <c r="N215" s="95">
        <f>COUNT(A215:A217)</f>
        <v>0</v>
      </c>
    </row>
    <row r="216" spans="1:14" x14ac:dyDescent="0.25">
      <c r="A216" s="13"/>
      <c r="B216" s="16"/>
      <c r="C216" s="4"/>
      <c r="D216" s="4"/>
      <c r="E216" s="4"/>
      <c r="F216" s="4"/>
      <c r="G216" s="4"/>
      <c r="H216" s="17"/>
      <c r="I216" s="4"/>
      <c r="J216" s="4"/>
      <c r="K216" s="17"/>
      <c r="L216" s="68"/>
      <c r="M216" s="94"/>
      <c r="N216" s="95"/>
    </row>
    <row r="217" spans="1:14" x14ac:dyDescent="0.25">
      <c r="A217" s="14"/>
      <c r="B217" s="27"/>
      <c r="C217" s="3"/>
      <c r="D217" s="3"/>
      <c r="E217" s="3"/>
      <c r="F217" s="3"/>
      <c r="G217" s="3"/>
      <c r="H217" s="18"/>
      <c r="I217" s="3"/>
      <c r="J217" s="3" t="e">
        <f>SUMPRODUCT(C215:C217,D215:D217)/SUM(C215:C217)</f>
        <v>#DIV/0!</v>
      </c>
      <c r="K217" s="18"/>
      <c r="L217" s="10"/>
      <c r="M217" s="3"/>
      <c r="N217" s="10"/>
    </row>
    <row r="218" spans="1:14" ht="15.75" customHeight="1" x14ac:dyDescent="0.25">
      <c r="A218" s="104" t="s">
        <v>37</v>
      </c>
      <c r="B218" s="104"/>
      <c r="C218" s="104"/>
      <c r="D218" s="104"/>
      <c r="E218" s="96" t="s">
        <v>37</v>
      </c>
      <c r="F218" s="96"/>
      <c r="G218" s="96"/>
      <c r="H218" s="96"/>
      <c r="I218" s="96"/>
      <c r="J218" s="96"/>
      <c r="K218" s="96"/>
      <c r="L218" s="96"/>
      <c r="M218" s="96"/>
      <c r="N218" s="96"/>
    </row>
    <row r="219" spans="1:14" ht="45" x14ac:dyDescent="0.25">
      <c r="A219" s="22" t="s">
        <v>56</v>
      </c>
      <c r="B219" s="23" t="s">
        <v>0</v>
      </c>
      <c r="C219" s="24" t="s">
        <v>1</v>
      </c>
      <c r="D219" s="24" t="s">
        <v>2</v>
      </c>
      <c r="E219" s="24" t="s">
        <v>57</v>
      </c>
      <c r="F219" s="24" t="s">
        <v>58</v>
      </c>
      <c r="G219" s="46" t="s">
        <v>61</v>
      </c>
      <c r="H219" s="25" t="s">
        <v>65</v>
      </c>
      <c r="I219" s="46" t="s">
        <v>59</v>
      </c>
      <c r="J219" s="46" t="s">
        <v>60</v>
      </c>
      <c r="K219" s="25" t="s">
        <v>64</v>
      </c>
      <c r="L219" s="67" t="s">
        <v>66</v>
      </c>
      <c r="M219" s="46" t="s">
        <v>63</v>
      </c>
      <c r="N219" s="22" t="s">
        <v>62</v>
      </c>
    </row>
    <row r="220" spans="1:14" x14ac:dyDescent="0.25">
      <c r="A220" s="12"/>
      <c r="B220" s="8"/>
      <c r="C220" s="7"/>
      <c r="D220" s="7"/>
      <c r="E220" s="7"/>
      <c r="F220" s="7"/>
      <c r="G220" s="7"/>
      <c r="H220" s="44"/>
      <c r="I220" s="7"/>
      <c r="J220" s="7"/>
      <c r="K220" s="44"/>
      <c r="L220" s="52"/>
      <c r="M220" s="94">
        <f>SUM(C220:C222)</f>
        <v>0</v>
      </c>
      <c r="N220" s="95">
        <f>COUNT(A220:A222)</f>
        <v>0</v>
      </c>
    </row>
    <row r="221" spans="1:14" x14ac:dyDescent="0.25">
      <c r="A221" s="13"/>
      <c r="B221" s="16"/>
      <c r="C221" s="4"/>
      <c r="D221" s="4"/>
      <c r="E221" s="4"/>
      <c r="F221" s="4"/>
      <c r="G221" s="4"/>
      <c r="H221" s="17"/>
      <c r="I221" s="4"/>
      <c r="J221" s="4"/>
      <c r="K221" s="17"/>
      <c r="L221" s="68"/>
      <c r="M221" s="94"/>
      <c r="N221" s="95"/>
    </row>
    <row r="222" spans="1:14" x14ac:dyDescent="0.25">
      <c r="A222" s="14"/>
      <c r="B222" s="27"/>
      <c r="C222" s="3"/>
      <c r="D222" s="3"/>
      <c r="E222" s="3"/>
      <c r="F222" s="3"/>
      <c r="G222" s="3"/>
      <c r="H222" s="18"/>
      <c r="I222" s="3"/>
      <c r="J222" s="3" t="e">
        <f>SUMPRODUCT(C220:C222,D220:D222)/SUM(C220:C222)</f>
        <v>#DIV/0!</v>
      </c>
      <c r="K222" s="18"/>
      <c r="L222" s="10"/>
      <c r="M222" s="3"/>
      <c r="N222" s="10"/>
    </row>
    <row r="223" spans="1:14" ht="15.75" customHeight="1" x14ac:dyDescent="0.25">
      <c r="A223" s="104" t="s">
        <v>38</v>
      </c>
      <c r="B223" s="104"/>
      <c r="C223" s="104"/>
      <c r="D223" s="104"/>
      <c r="E223" s="96" t="s">
        <v>38</v>
      </c>
      <c r="F223" s="96"/>
      <c r="G223" s="96"/>
      <c r="H223" s="96"/>
      <c r="I223" s="96"/>
      <c r="J223" s="96"/>
      <c r="K223" s="96"/>
      <c r="L223" s="96"/>
      <c r="M223" s="96"/>
      <c r="N223" s="96"/>
    </row>
    <row r="224" spans="1:14" ht="45" x14ac:dyDescent="0.25">
      <c r="A224" s="22" t="s">
        <v>56</v>
      </c>
      <c r="B224" s="23" t="s">
        <v>0</v>
      </c>
      <c r="C224" s="24" t="s">
        <v>1</v>
      </c>
      <c r="D224" s="24" t="s">
        <v>2</v>
      </c>
      <c r="E224" s="24" t="s">
        <v>57</v>
      </c>
      <c r="F224" s="24" t="s">
        <v>58</v>
      </c>
      <c r="G224" s="46" t="s">
        <v>61</v>
      </c>
      <c r="H224" s="25" t="s">
        <v>65</v>
      </c>
      <c r="I224" s="46" t="s">
        <v>59</v>
      </c>
      <c r="J224" s="46" t="s">
        <v>60</v>
      </c>
      <c r="K224" s="25" t="s">
        <v>64</v>
      </c>
      <c r="L224" s="67" t="s">
        <v>66</v>
      </c>
      <c r="M224" s="46" t="s">
        <v>63</v>
      </c>
      <c r="N224" s="22" t="s">
        <v>62</v>
      </c>
    </row>
    <row r="225" spans="1:14" x14ac:dyDescent="0.25">
      <c r="A225" s="12"/>
      <c r="B225" s="8"/>
      <c r="C225" s="7"/>
      <c r="D225" s="7"/>
      <c r="E225" s="7"/>
      <c r="F225" s="7"/>
      <c r="G225" s="7"/>
      <c r="H225" s="44"/>
      <c r="I225" s="7"/>
      <c r="J225" s="7"/>
      <c r="K225" s="44"/>
      <c r="L225" s="52"/>
      <c r="M225" s="94">
        <f>SUM(C225:C227)</f>
        <v>0</v>
      </c>
      <c r="N225" s="95">
        <f>COUNT(A225:A227)</f>
        <v>0</v>
      </c>
    </row>
    <row r="226" spans="1:14" x14ac:dyDescent="0.25">
      <c r="A226" s="13"/>
      <c r="B226" s="16"/>
      <c r="C226" s="4"/>
      <c r="D226" s="4"/>
      <c r="E226" s="4"/>
      <c r="F226" s="4"/>
      <c r="G226" s="4"/>
      <c r="H226" s="17"/>
      <c r="I226" s="4"/>
      <c r="J226" s="4"/>
      <c r="K226" s="17"/>
      <c r="L226" s="68"/>
      <c r="M226" s="94"/>
      <c r="N226" s="95"/>
    </row>
    <row r="227" spans="1:14" x14ac:dyDescent="0.25">
      <c r="A227" s="14"/>
      <c r="B227" s="27"/>
      <c r="C227" s="3"/>
      <c r="D227" s="3"/>
      <c r="E227" s="3"/>
      <c r="F227" s="3"/>
      <c r="G227" s="3"/>
      <c r="H227" s="18"/>
      <c r="I227" s="3"/>
      <c r="J227" s="3" t="e">
        <f>SUMPRODUCT(C225:C227,D225:D227)/SUM(C225:C227)</f>
        <v>#DIV/0!</v>
      </c>
      <c r="K227" s="18"/>
      <c r="L227" s="10"/>
      <c r="M227" s="3"/>
      <c r="N227" s="10"/>
    </row>
    <row r="228" spans="1:14" ht="15.75" customHeight="1" x14ac:dyDescent="0.25">
      <c r="A228" s="104" t="s">
        <v>39</v>
      </c>
      <c r="B228" s="104"/>
      <c r="C228" s="104"/>
      <c r="D228" s="104"/>
      <c r="E228" s="96" t="s">
        <v>39</v>
      </c>
      <c r="F228" s="96"/>
      <c r="G228" s="96"/>
      <c r="H228" s="96"/>
      <c r="I228" s="96"/>
      <c r="J228" s="96"/>
      <c r="K228" s="96"/>
      <c r="L228" s="96"/>
      <c r="M228" s="96"/>
      <c r="N228" s="96"/>
    </row>
    <row r="229" spans="1:14" ht="45" x14ac:dyDescent="0.25">
      <c r="A229" s="22" t="s">
        <v>56</v>
      </c>
      <c r="B229" s="23" t="s">
        <v>0</v>
      </c>
      <c r="C229" s="24" t="s">
        <v>1</v>
      </c>
      <c r="D229" s="24" t="s">
        <v>2</v>
      </c>
      <c r="E229" s="24" t="s">
        <v>57</v>
      </c>
      <c r="F229" s="24" t="s">
        <v>58</v>
      </c>
      <c r="G229" s="46" t="s">
        <v>61</v>
      </c>
      <c r="H229" s="25" t="s">
        <v>65</v>
      </c>
      <c r="I229" s="46" t="s">
        <v>59</v>
      </c>
      <c r="J229" s="46" t="s">
        <v>60</v>
      </c>
      <c r="K229" s="25" t="s">
        <v>64</v>
      </c>
      <c r="L229" s="67" t="s">
        <v>66</v>
      </c>
      <c r="M229" s="46" t="s">
        <v>63</v>
      </c>
      <c r="N229" s="22" t="s">
        <v>62</v>
      </c>
    </row>
    <row r="230" spans="1:14" x14ac:dyDescent="0.25">
      <c r="A230" s="12"/>
      <c r="B230" s="8"/>
      <c r="C230" s="7"/>
      <c r="D230" s="7"/>
      <c r="E230" s="7"/>
      <c r="F230" s="7"/>
      <c r="G230" s="7"/>
      <c r="H230" s="44"/>
      <c r="I230" s="7"/>
      <c r="J230" s="7"/>
      <c r="K230" s="44"/>
      <c r="L230" s="52"/>
      <c r="M230" s="94">
        <f>SUM(C230:C232)</f>
        <v>0</v>
      </c>
      <c r="N230" s="95">
        <f>COUNT(A230:A232)</f>
        <v>0</v>
      </c>
    </row>
    <row r="231" spans="1:14" x14ac:dyDescent="0.25">
      <c r="A231" s="13"/>
      <c r="B231" s="16"/>
      <c r="C231" s="4"/>
      <c r="D231" s="4"/>
      <c r="E231" s="4"/>
      <c r="F231" s="4"/>
      <c r="G231" s="4"/>
      <c r="H231" s="17"/>
      <c r="I231" s="4"/>
      <c r="J231" s="4"/>
      <c r="K231" s="17"/>
      <c r="L231" s="68"/>
      <c r="M231" s="94"/>
      <c r="N231" s="95"/>
    </row>
    <row r="232" spans="1:14" x14ac:dyDescent="0.25">
      <c r="A232" s="14"/>
      <c r="B232" s="27"/>
      <c r="C232" s="3"/>
      <c r="D232" s="3"/>
      <c r="E232" s="3"/>
      <c r="F232" s="3"/>
      <c r="G232" s="3"/>
      <c r="H232" s="18"/>
      <c r="I232" s="3"/>
      <c r="J232" s="3" t="e">
        <f>SUMPRODUCT(C230:C232,D230:D232)/SUM(C230:C232)</f>
        <v>#DIV/0!</v>
      </c>
      <c r="K232" s="18"/>
      <c r="L232" s="10"/>
      <c r="M232" s="3"/>
      <c r="N232" s="10"/>
    </row>
    <row r="233" spans="1:14" ht="15.75" customHeight="1" x14ac:dyDescent="0.25">
      <c r="A233" s="104" t="s">
        <v>40</v>
      </c>
      <c r="B233" s="104"/>
      <c r="C233" s="104"/>
      <c r="D233" s="104"/>
      <c r="E233" s="96" t="s">
        <v>40</v>
      </c>
      <c r="F233" s="96"/>
      <c r="G233" s="96"/>
      <c r="H233" s="96"/>
      <c r="I233" s="96"/>
      <c r="J233" s="96"/>
      <c r="K233" s="96"/>
      <c r="L233" s="96"/>
      <c r="M233" s="96"/>
      <c r="N233" s="96"/>
    </row>
    <row r="234" spans="1:14" ht="45" x14ac:dyDescent="0.25">
      <c r="A234" s="22" t="s">
        <v>56</v>
      </c>
      <c r="B234" s="23" t="s">
        <v>0</v>
      </c>
      <c r="C234" s="24" t="s">
        <v>1</v>
      </c>
      <c r="D234" s="24" t="s">
        <v>2</v>
      </c>
      <c r="E234" s="24" t="s">
        <v>57</v>
      </c>
      <c r="F234" s="24" t="s">
        <v>58</v>
      </c>
      <c r="G234" s="46" t="s">
        <v>61</v>
      </c>
      <c r="H234" s="25" t="s">
        <v>65</v>
      </c>
      <c r="I234" s="46" t="s">
        <v>59</v>
      </c>
      <c r="J234" s="46" t="s">
        <v>60</v>
      </c>
      <c r="K234" s="25" t="s">
        <v>64</v>
      </c>
      <c r="L234" s="67" t="s">
        <v>66</v>
      </c>
      <c r="M234" s="46" t="s">
        <v>63</v>
      </c>
      <c r="N234" s="22" t="s">
        <v>62</v>
      </c>
    </row>
    <row r="235" spans="1:14" x14ac:dyDescent="0.25">
      <c r="A235" s="12"/>
      <c r="B235" s="8"/>
      <c r="C235" s="7"/>
      <c r="D235" s="7"/>
      <c r="E235" s="7"/>
      <c r="F235" s="7"/>
      <c r="G235" s="7"/>
      <c r="H235" s="44"/>
      <c r="I235" s="7"/>
      <c r="J235" s="7"/>
      <c r="K235" s="44"/>
      <c r="L235" s="52"/>
      <c r="M235" s="94">
        <f>SUM(C235:C237)</f>
        <v>0</v>
      </c>
      <c r="N235" s="95">
        <f>COUNT(A235:A237)</f>
        <v>0</v>
      </c>
    </row>
    <row r="236" spans="1:14" x14ac:dyDescent="0.25">
      <c r="A236" s="13"/>
      <c r="B236" s="16"/>
      <c r="C236" s="4"/>
      <c r="D236" s="4"/>
      <c r="E236" s="4"/>
      <c r="F236" s="4"/>
      <c r="G236" s="4"/>
      <c r="H236" s="17"/>
      <c r="I236" s="4"/>
      <c r="J236" s="4"/>
      <c r="K236" s="17"/>
      <c r="L236" s="68"/>
      <c r="M236" s="94"/>
      <c r="N236" s="95"/>
    </row>
    <row r="237" spans="1:14" x14ac:dyDescent="0.25">
      <c r="A237" s="14"/>
      <c r="B237" s="27"/>
      <c r="C237" s="3"/>
      <c r="D237" s="3"/>
      <c r="E237" s="3"/>
      <c r="F237" s="3"/>
      <c r="G237" s="3"/>
      <c r="H237" s="18"/>
      <c r="I237" s="3"/>
      <c r="J237" s="3" t="e">
        <f>SUMPRODUCT(C235:C237,D235:D237)/SUM(C235:C237)</f>
        <v>#DIV/0!</v>
      </c>
      <c r="K237" s="18"/>
      <c r="L237" s="10"/>
      <c r="M237" s="3"/>
      <c r="N237" s="10"/>
    </row>
    <row r="238" spans="1:14" ht="15.75" customHeight="1" x14ac:dyDescent="0.25">
      <c r="A238" s="104" t="s">
        <v>41</v>
      </c>
      <c r="B238" s="104"/>
      <c r="C238" s="104"/>
      <c r="D238" s="104"/>
      <c r="E238" s="96" t="s">
        <v>41</v>
      </c>
      <c r="F238" s="96"/>
      <c r="G238" s="96"/>
      <c r="H238" s="96"/>
      <c r="I238" s="96"/>
      <c r="J238" s="96"/>
      <c r="K238" s="96"/>
      <c r="L238" s="96"/>
      <c r="M238" s="96"/>
      <c r="N238" s="96"/>
    </row>
    <row r="239" spans="1:14" ht="45" x14ac:dyDescent="0.25">
      <c r="A239" s="22" t="s">
        <v>56</v>
      </c>
      <c r="B239" s="23" t="s">
        <v>0</v>
      </c>
      <c r="C239" s="24" t="s">
        <v>1</v>
      </c>
      <c r="D239" s="24" t="s">
        <v>2</v>
      </c>
      <c r="E239" s="24" t="s">
        <v>57</v>
      </c>
      <c r="F239" s="24" t="s">
        <v>58</v>
      </c>
      <c r="G239" s="46" t="s">
        <v>61</v>
      </c>
      <c r="H239" s="25" t="s">
        <v>65</v>
      </c>
      <c r="I239" s="46" t="s">
        <v>59</v>
      </c>
      <c r="J239" s="46" t="s">
        <v>60</v>
      </c>
      <c r="K239" s="25" t="s">
        <v>64</v>
      </c>
      <c r="L239" s="67" t="s">
        <v>66</v>
      </c>
      <c r="M239" s="46" t="s">
        <v>63</v>
      </c>
      <c r="N239" s="22" t="s">
        <v>62</v>
      </c>
    </row>
    <row r="240" spans="1:14" x14ac:dyDescent="0.25">
      <c r="A240" s="12"/>
      <c r="B240" s="8"/>
      <c r="C240" s="7"/>
      <c r="D240" s="7"/>
      <c r="E240" s="7"/>
      <c r="F240" s="7"/>
      <c r="G240" s="7"/>
      <c r="H240" s="44"/>
      <c r="I240" s="7"/>
      <c r="J240" s="7"/>
      <c r="K240" s="44"/>
      <c r="L240" s="52"/>
      <c r="M240" s="94">
        <f>SUM(C240:C242)</f>
        <v>0</v>
      </c>
      <c r="N240" s="95">
        <f>COUNT(A240:A242)</f>
        <v>0</v>
      </c>
    </row>
    <row r="241" spans="1:14" x14ac:dyDescent="0.25">
      <c r="A241" s="13"/>
      <c r="B241" s="16"/>
      <c r="C241" s="4"/>
      <c r="D241" s="4"/>
      <c r="E241" s="4"/>
      <c r="F241" s="4"/>
      <c r="G241" s="4"/>
      <c r="H241" s="17"/>
      <c r="I241" s="4"/>
      <c r="J241" s="4"/>
      <c r="K241" s="17"/>
      <c r="L241" s="68"/>
      <c r="M241" s="94"/>
      <c r="N241" s="95"/>
    </row>
    <row r="242" spans="1:14" x14ac:dyDescent="0.25">
      <c r="A242" s="14"/>
      <c r="B242" s="27"/>
      <c r="C242" s="3"/>
      <c r="D242" s="3"/>
      <c r="E242" s="3"/>
      <c r="F242" s="3"/>
      <c r="G242" s="3"/>
      <c r="H242" s="18"/>
      <c r="I242" s="3"/>
      <c r="J242" s="3" t="e">
        <f>SUMPRODUCT(C240:C242,D240:D242)/SUM(C240:C242)</f>
        <v>#DIV/0!</v>
      </c>
      <c r="K242" s="18"/>
      <c r="L242" s="10"/>
      <c r="M242" s="3"/>
      <c r="N242" s="10"/>
    </row>
    <row r="243" spans="1:14" ht="15.75" customHeight="1" x14ac:dyDescent="0.25">
      <c r="A243" s="104" t="s">
        <v>42</v>
      </c>
      <c r="B243" s="104"/>
      <c r="C243" s="104"/>
      <c r="D243" s="104"/>
      <c r="E243" s="96" t="s">
        <v>42</v>
      </c>
      <c r="F243" s="96"/>
      <c r="G243" s="96"/>
      <c r="H243" s="96"/>
      <c r="I243" s="96"/>
      <c r="J243" s="96"/>
      <c r="K243" s="96"/>
      <c r="L243" s="96"/>
      <c r="M243" s="96"/>
      <c r="N243" s="96"/>
    </row>
    <row r="244" spans="1:14" ht="45" x14ac:dyDescent="0.25">
      <c r="A244" s="22" t="s">
        <v>56</v>
      </c>
      <c r="B244" s="23" t="s">
        <v>0</v>
      </c>
      <c r="C244" s="24" t="s">
        <v>1</v>
      </c>
      <c r="D244" s="24" t="s">
        <v>2</v>
      </c>
      <c r="E244" s="24" t="s">
        <v>57</v>
      </c>
      <c r="F244" s="24" t="s">
        <v>58</v>
      </c>
      <c r="G244" s="46" t="s">
        <v>61</v>
      </c>
      <c r="H244" s="25" t="s">
        <v>65</v>
      </c>
      <c r="I244" s="46" t="s">
        <v>59</v>
      </c>
      <c r="J244" s="46" t="s">
        <v>60</v>
      </c>
      <c r="K244" s="25" t="s">
        <v>64</v>
      </c>
      <c r="L244" s="67" t="s">
        <v>66</v>
      </c>
      <c r="M244" s="46" t="s">
        <v>63</v>
      </c>
      <c r="N244" s="22" t="s">
        <v>62</v>
      </c>
    </row>
    <row r="245" spans="1:14" x14ac:dyDescent="0.25">
      <c r="A245" s="12"/>
      <c r="B245" s="8"/>
      <c r="C245" s="7"/>
      <c r="D245" s="7"/>
      <c r="E245" s="7"/>
      <c r="F245" s="7"/>
      <c r="G245" s="7"/>
      <c r="H245" s="44"/>
      <c r="I245" s="7"/>
      <c r="J245" s="7"/>
      <c r="K245" s="44"/>
      <c r="L245" s="52"/>
      <c r="M245" s="94">
        <f>SUM(C245:C247)</f>
        <v>0</v>
      </c>
      <c r="N245" s="95">
        <f>COUNT(A245:A247)</f>
        <v>0</v>
      </c>
    </row>
    <row r="246" spans="1:14" x14ac:dyDescent="0.25">
      <c r="A246" s="13"/>
      <c r="B246" s="16"/>
      <c r="C246" s="4"/>
      <c r="D246" s="4"/>
      <c r="E246" s="4"/>
      <c r="F246" s="4"/>
      <c r="G246" s="4"/>
      <c r="H246" s="17"/>
      <c r="I246" s="4"/>
      <c r="J246" s="4"/>
      <c r="K246" s="17"/>
      <c r="L246" s="68"/>
      <c r="M246" s="94"/>
      <c r="N246" s="95"/>
    </row>
    <row r="247" spans="1:14" x14ac:dyDescent="0.25">
      <c r="A247" s="14"/>
      <c r="B247" s="27"/>
      <c r="C247" s="3"/>
      <c r="D247" s="3"/>
      <c r="E247" s="3"/>
      <c r="F247" s="3"/>
      <c r="G247" s="3"/>
      <c r="H247" s="18"/>
      <c r="I247" s="3"/>
      <c r="J247" s="3" t="e">
        <f>SUMPRODUCT(C245:C247,D245:D247)/SUM(C245:C247)</f>
        <v>#DIV/0!</v>
      </c>
      <c r="K247" s="18"/>
      <c r="L247" s="10"/>
      <c r="M247" s="3"/>
      <c r="N247" s="10"/>
    </row>
    <row r="248" spans="1:14" ht="15.75" customHeight="1" x14ac:dyDescent="0.25">
      <c r="A248" s="104" t="s">
        <v>43</v>
      </c>
      <c r="B248" s="104"/>
      <c r="C248" s="104"/>
      <c r="D248" s="104"/>
      <c r="E248" s="96" t="s">
        <v>43</v>
      </c>
      <c r="F248" s="96"/>
      <c r="G248" s="96"/>
      <c r="H248" s="96"/>
      <c r="I248" s="96"/>
      <c r="J248" s="96"/>
      <c r="K248" s="96"/>
      <c r="L248" s="96"/>
      <c r="M248" s="96"/>
      <c r="N248" s="96"/>
    </row>
    <row r="249" spans="1:14" ht="45" x14ac:dyDescent="0.25">
      <c r="A249" s="22" t="s">
        <v>56</v>
      </c>
      <c r="B249" s="23" t="s">
        <v>0</v>
      </c>
      <c r="C249" s="24" t="s">
        <v>1</v>
      </c>
      <c r="D249" s="24" t="s">
        <v>2</v>
      </c>
      <c r="E249" s="24" t="s">
        <v>57</v>
      </c>
      <c r="F249" s="24" t="s">
        <v>58</v>
      </c>
      <c r="G249" s="46" t="s">
        <v>61</v>
      </c>
      <c r="H249" s="25" t="s">
        <v>65</v>
      </c>
      <c r="I249" s="46" t="s">
        <v>59</v>
      </c>
      <c r="J249" s="46" t="s">
        <v>60</v>
      </c>
      <c r="K249" s="25" t="s">
        <v>64</v>
      </c>
      <c r="L249" s="67" t="s">
        <v>66</v>
      </c>
      <c r="M249" s="46" t="s">
        <v>63</v>
      </c>
      <c r="N249" s="22" t="s">
        <v>62</v>
      </c>
    </row>
    <row r="250" spans="1:14" x14ac:dyDescent="0.25">
      <c r="A250" s="12"/>
      <c r="B250" s="8"/>
      <c r="C250" s="7"/>
      <c r="D250" s="7"/>
      <c r="E250" s="7"/>
      <c r="F250" s="7"/>
      <c r="G250" s="7"/>
      <c r="H250" s="44"/>
      <c r="I250" s="7"/>
      <c r="J250" s="7"/>
      <c r="K250" s="44"/>
      <c r="L250" s="52"/>
      <c r="M250" s="94">
        <f>SUM(C250:C252)</f>
        <v>0</v>
      </c>
      <c r="N250" s="95">
        <f>COUNT(A250:A252)</f>
        <v>0</v>
      </c>
    </row>
    <row r="251" spans="1:14" x14ac:dyDescent="0.25">
      <c r="A251" s="13"/>
      <c r="B251" s="16"/>
      <c r="C251" s="4"/>
      <c r="D251" s="4"/>
      <c r="E251" s="4"/>
      <c r="F251" s="4"/>
      <c r="G251" s="4"/>
      <c r="H251" s="17"/>
      <c r="I251" s="4"/>
      <c r="J251" s="4"/>
      <c r="K251" s="17"/>
      <c r="L251" s="68"/>
      <c r="M251" s="94"/>
      <c r="N251" s="95"/>
    </row>
    <row r="252" spans="1:14" x14ac:dyDescent="0.25">
      <c r="A252" s="14"/>
      <c r="B252" s="27"/>
      <c r="C252" s="3"/>
      <c r="D252" s="3"/>
      <c r="E252" s="3"/>
      <c r="F252" s="3"/>
      <c r="G252" s="3"/>
      <c r="H252" s="18"/>
      <c r="I252" s="3"/>
      <c r="J252" s="3" t="e">
        <f>SUMPRODUCT(C250:C252,D250:D252)/SUM(C250:C252)</f>
        <v>#DIV/0!</v>
      </c>
      <c r="K252" s="18"/>
      <c r="L252" s="10"/>
      <c r="M252" s="3"/>
      <c r="N252" s="10"/>
    </row>
    <row r="253" spans="1:14" ht="15.75" customHeight="1" x14ac:dyDescent="0.25">
      <c r="A253" s="104" t="s">
        <v>44</v>
      </c>
      <c r="B253" s="104"/>
      <c r="C253" s="104"/>
      <c r="D253" s="104"/>
      <c r="E253" s="96" t="s">
        <v>44</v>
      </c>
      <c r="F253" s="96"/>
      <c r="G253" s="96"/>
      <c r="H253" s="96"/>
      <c r="I253" s="96"/>
      <c r="J253" s="96"/>
      <c r="K253" s="96"/>
      <c r="L253" s="96"/>
      <c r="M253" s="96"/>
      <c r="N253" s="96"/>
    </row>
    <row r="254" spans="1:14" ht="45" x14ac:dyDescent="0.25">
      <c r="A254" s="22" t="s">
        <v>56</v>
      </c>
      <c r="B254" s="23" t="s">
        <v>0</v>
      </c>
      <c r="C254" s="24" t="s">
        <v>1</v>
      </c>
      <c r="D254" s="24" t="s">
        <v>2</v>
      </c>
      <c r="E254" s="24" t="s">
        <v>57</v>
      </c>
      <c r="F254" s="24" t="s">
        <v>58</v>
      </c>
      <c r="G254" s="46" t="s">
        <v>61</v>
      </c>
      <c r="H254" s="25" t="s">
        <v>65</v>
      </c>
      <c r="I254" s="46" t="s">
        <v>59</v>
      </c>
      <c r="J254" s="46" t="s">
        <v>60</v>
      </c>
      <c r="K254" s="25" t="s">
        <v>64</v>
      </c>
      <c r="L254" s="67" t="s">
        <v>66</v>
      </c>
      <c r="M254" s="46" t="s">
        <v>63</v>
      </c>
      <c r="N254" s="22" t="s">
        <v>62</v>
      </c>
    </row>
    <row r="255" spans="1:14" x14ac:dyDescent="0.25">
      <c r="A255" s="12"/>
      <c r="B255" s="8"/>
      <c r="C255" s="7"/>
      <c r="D255" s="7"/>
      <c r="E255" s="7"/>
      <c r="F255" s="7"/>
      <c r="G255" s="7"/>
      <c r="H255" s="44"/>
      <c r="I255" s="7"/>
      <c r="J255" s="7"/>
      <c r="K255" s="44"/>
      <c r="L255" s="52"/>
      <c r="M255" s="94">
        <f>SUM(C255:C257)</f>
        <v>0</v>
      </c>
      <c r="N255" s="95">
        <f>COUNT(A255:A257)</f>
        <v>0</v>
      </c>
    </row>
    <row r="256" spans="1:14" x14ac:dyDescent="0.25">
      <c r="A256" s="13"/>
      <c r="B256" s="16"/>
      <c r="C256" s="4"/>
      <c r="D256" s="4"/>
      <c r="E256" s="4"/>
      <c r="F256" s="4"/>
      <c r="G256" s="4"/>
      <c r="H256" s="17"/>
      <c r="I256" s="4"/>
      <c r="J256" s="4"/>
      <c r="K256" s="17"/>
      <c r="L256" s="68"/>
      <c r="M256" s="94"/>
      <c r="N256" s="95"/>
    </row>
    <row r="257" spans="1:14" x14ac:dyDescent="0.25">
      <c r="A257" s="14"/>
      <c r="B257" s="27"/>
      <c r="C257" s="3"/>
      <c r="D257" s="3"/>
      <c r="E257" s="3"/>
      <c r="F257" s="3"/>
      <c r="G257" s="3"/>
      <c r="H257" s="18"/>
      <c r="I257" s="3"/>
      <c r="J257" s="3" t="e">
        <f>SUMPRODUCT(C255:C257,D255:D257)/SUM(C255:C257)</f>
        <v>#DIV/0!</v>
      </c>
      <c r="K257" s="18"/>
      <c r="L257" s="10"/>
      <c r="M257" s="3"/>
      <c r="N257" s="10"/>
    </row>
    <row r="258" spans="1:14" ht="15.75" customHeight="1" x14ac:dyDescent="0.25">
      <c r="A258" s="104" t="s">
        <v>45</v>
      </c>
      <c r="B258" s="104"/>
      <c r="C258" s="104"/>
      <c r="D258" s="104"/>
      <c r="E258" s="96" t="s">
        <v>45</v>
      </c>
      <c r="F258" s="96"/>
      <c r="G258" s="96"/>
      <c r="H258" s="96"/>
      <c r="I258" s="96"/>
      <c r="J258" s="96"/>
      <c r="K258" s="96"/>
      <c r="L258" s="96"/>
      <c r="M258" s="96"/>
      <c r="N258" s="96"/>
    </row>
    <row r="259" spans="1:14" ht="45" x14ac:dyDescent="0.25">
      <c r="A259" s="22" t="s">
        <v>56</v>
      </c>
      <c r="B259" s="23" t="s">
        <v>0</v>
      </c>
      <c r="C259" s="24" t="s">
        <v>1</v>
      </c>
      <c r="D259" s="24" t="s">
        <v>2</v>
      </c>
      <c r="E259" s="24" t="s">
        <v>57</v>
      </c>
      <c r="F259" s="24" t="s">
        <v>58</v>
      </c>
      <c r="G259" s="46" t="s">
        <v>61</v>
      </c>
      <c r="H259" s="25" t="s">
        <v>65</v>
      </c>
      <c r="I259" s="46" t="s">
        <v>59</v>
      </c>
      <c r="J259" s="46" t="s">
        <v>60</v>
      </c>
      <c r="K259" s="25" t="s">
        <v>64</v>
      </c>
      <c r="L259" s="67" t="s">
        <v>66</v>
      </c>
      <c r="M259" s="46" t="s">
        <v>63</v>
      </c>
      <c r="N259" s="22" t="s">
        <v>62</v>
      </c>
    </row>
    <row r="260" spans="1:14" x14ac:dyDescent="0.25">
      <c r="A260" s="12"/>
      <c r="B260" s="8"/>
      <c r="C260" s="7"/>
      <c r="D260" s="7"/>
      <c r="E260" s="7"/>
      <c r="F260" s="7"/>
      <c r="G260" s="7"/>
      <c r="H260" s="44"/>
      <c r="I260" s="7"/>
      <c r="J260" s="7"/>
      <c r="K260" s="44"/>
      <c r="L260" s="52"/>
      <c r="M260" s="94">
        <f>SUM(C260:C262)</f>
        <v>0</v>
      </c>
      <c r="N260" s="95">
        <f>COUNT(A260:A262)</f>
        <v>0</v>
      </c>
    </row>
    <row r="261" spans="1:14" x14ac:dyDescent="0.25">
      <c r="A261" s="13"/>
      <c r="B261" s="16"/>
      <c r="C261" s="4"/>
      <c r="D261" s="4"/>
      <c r="E261" s="4"/>
      <c r="F261" s="4"/>
      <c r="G261" s="4"/>
      <c r="H261" s="17"/>
      <c r="I261" s="4"/>
      <c r="J261" s="4"/>
      <c r="K261" s="17"/>
      <c r="L261" s="68"/>
      <c r="M261" s="94"/>
      <c r="N261" s="95"/>
    </row>
    <row r="262" spans="1:14" x14ac:dyDescent="0.25">
      <c r="A262" s="14"/>
      <c r="B262" s="27"/>
      <c r="C262" s="3"/>
      <c r="D262" s="3"/>
      <c r="E262" s="3"/>
      <c r="F262" s="3"/>
      <c r="G262" s="3"/>
      <c r="H262" s="18"/>
      <c r="I262" s="3"/>
      <c r="J262" s="3" t="e">
        <f>SUMPRODUCT(C260:C262,D260:D262)/SUM(C260:C262)</f>
        <v>#DIV/0!</v>
      </c>
      <c r="K262" s="18"/>
      <c r="L262" s="10"/>
      <c r="M262" s="3"/>
      <c r="N262" s="10"/>
    </row>
    <row r="263" spans="1:14" ht="15.75" customHeight="1" x14ac:dyDescent="0.25">
      <c r="A263" s="104" t="s">
        <v>46</v>
      </c>
      <c r="B263" s="104"/>
      <c r="C263" s="104"/>
      <c r="D263" s="104"/>
      <c r="E263" s="96" t="s">
        <v>46</v>
      </c>
      <c r="F263" s="96"/>
      <c r="G263" s="96"/>
      <c r="H263" s="96"/>
      <c r="I263" s="96"/>
      <c r="J263" s="96"/>
      <c r="K263" s="96"/>
      <c r="L263" s="96"/>
      <c r="M263" s="96"/>
      <c r="N263" s="96"/>
    </row>
    <row r="264" spans="1:14" ht="45" x14ac:dyDescent="0.25">
      <c r="A264" s="22" t="s">
        <v>56</v>
      </c>
      <c r="B264" s="23" t="s">
        <v>0</v>
      </c>
      <c r="C264" s="24" t="s">
        <v>1</v>
      </c>
      <c r="D264" s="24" t="s">
        <v>2</v>
      </c>
      <c r="E264" s="24" t="s">
        <v>57</v>
      </c>
      <c r="F264" s="24" t="s">
        <v>58</v>
      </c>
      <c r="G264" s="46" t="s">
        <v>61</v>
      </c>
      <c r="H264" s="25" t="s">
        <v>65</v>
      </c>
      <c r="I264" s="46" t="s">
        <v>59</v>
      </c>
      <c r="J264" s="46" t="s">
        <v>60</v>
      </c>
      <c r="K264" s="25" t="s">
        <v>64</v>
      </c>
      <c r="L264" s="67" t="s">
        <v>66</v>
      </c>
      <c r="M264" s="46" t="s">
        <v>63</v>
      </c>
      <c r="N264" s="22" t="s">
        <v>62</v>
      </c>
    </row>
    <row r="265" spans="1:14" x14ac:dyDescent="0.25">
      <c r="A265" s="12"/>
      <c r="B265" s="8"/>
      <c r="C265" s="7"/>
      <c r="D265" s="7"/>
      <c r="E265" s="7"/>
      <c r="F265" s="7"/>
      <c r="G265" s="7"/>
      <c r="H265" s="44"/>
      <c r="I265" s="7"/>
      <c r="J265" s="7"/>
      <c r="K265" s="44"/>
      <c r="L265" s="52"/>
      <c r="M265" s="94">
        <f>SUM(C265:C267)</f>
        <v>0</v>
      </c>
      <c r="N265" s="95">
        <f>COUNT(A265:A267)</f>
        <v>0</v>
      </c>
    </row>
    <row r="266" spans="1:14" x14ac:dyDescent="0.25">
      <c r="A266" s="13"/>
      <c r="B266" s="16"/>
      <c r="C266" s="4"/>
      <c r="D266" s="4"/>
      <c r="E266" s="4"/>
      <c r="F266" s="4"/>
      <c r="G266" s="4"/>
      <c r="H266" s="17"/>
      <c r="I266" s="4"/>
      <c r="J266" s="4"/>
      <c r="K266" s="17"/>
      <c r="L266" s="68"/>
      <c r="M266" s="94"/>
      <c r="N266" s="95"/>
    </row>
    <row r="267" spans="1:14" x14ac:dyDescent="0.25">
      <c r="A267" s="14"/>
      <c r="B267" s="27"/>
      <c r="C267" s="3"/>
      <c r="D267" s="3"/>
      <c r="E267" s="3"/>
      <c r="F267" s="3"/>
      <c r="G267" s="3"/>
      <c r="H267" s="18"/>
      <c r="I267" s="3"/>
      <c r="J267" s="3" t="e">
        <f>SUMPRODUCT(C265:C267,D265:D267)/SUM(C265:C267)</f>
        <v>#DIV/0!</v>
      </c>
      <c r="K267" s="18"/>
      <c r="L267" s="10"/>
      <c r="M267" s="3"/>
      <c r="N267" s="10"/>
    </row>
    <row r="268" spans="1:14" ht="15.75" customHeight="1" x14ac:dyDescent="0.25">
      <c r="A268" s="104" t="s">
        <v>47</v>
      </c>
      <c r="B268" s="104"/>
      <c r="C268" s="104"/>
      <c r="D268" s="104"/>
      <c r="E268" s="96" t="s">
        <v>47</v>
      </c>
      <c r="F268" s="96"/>
      <c r="G268" s="96"/>
      <c r="H268" s="96"/>
      <c r="I268" s="96"/>
      <c r="J268" s="96"/>
      <c r="K268" s="96"/>
      <c r="L268" s="96"/>
      <c r="M268" s="96"/>
      <c r="N268" s="96"/>
    </row>
    <row r="269" spans="1:14" ht="45" x14ac:dyDescent="0.25">
      <c r="A269" s="22" t="s">
        <v>56</v>
      </c>
      <c r="B269" s="23" t="s">
        <v>0</v>
      </c>
      <c r="C269" s="24" t="s">
        <v>1</v>
      </c>
      <c r="D269" s="24" t="s">
        <v>2</v>
      </c>
      <c r="E269" s="24" t="s">
        <v>57</v>
      </c>
      <c r="F269" s="24" t="s">
        <v>58</v>
      </c>
      <c r="G269" s="46" t="s">
        <v>61</v>
      </c>
      <c r="H269" s="25" t="s">
        <v>65</v>
      </c>
      <c r="I269" s="46" t="s">
        <v>59</v>
      </c>
      <c r="J269" s="46" t="s">
        <v>60</v>
      </c>
      <c r="K269" s="25" t="s">
        <v>64</v>
      </c>
      <c r="L269" s="67" t="s">
        <v>66</v>
      </c>
      <c r="M269" s="46" t="s">
        <v>63</v>
      </c>
      <c r="N269" s="22" t="s">
        <v>62</v>
      </c>
    </row>
    <row r="270" spans="1:14" x14ac:dyDescent="0.25">
      <c r="A270" s="12"/>
      <c r="B270" s="8"/>
      <c r="C270" s="7"/>
      <c r="D270" s="7"/>
      <c r="E270" s="7"/>
      <c r="F270" s="7"/>
      <c r="G270" s="7"/>
      <c r="H270" s="44"/>
      <c r="I270" s="7"/>
      <c r="J270" s="7"/>
      <c r="K270" s="44"/>
      <c r="L270" s="52"/>
      <c r="M270" s="94">
        <f>SUM(C270:C272)</f>
        <v>0</v>
      </c>
      <c r="N270" s="95">
        <f>COUNT(A270:A272)</f>
        <v>0</v>
      </c>
    </row>
    <row r="271" spans="1:14" x14ac:dyDescent="0.25">
      <c r="A271" s="13"/>
      <c r="B271" s="16"/>
      <c r="C271" s="4"/>
      <c r="D271" s="4"/>
      <c r="E271" s="4"/>
      <c r="F271" s="4"/>
      <c r="G271" s="4"/>
      <c r="H271" s="17"/>
      <c r="I271" s="4"/>
      <c r="J271" s="4"/>
      <c r="K271" s="17"/>
      <c r="L271" s="68"/>
      <c r="M271" s="94"/>
      <c r="N271" s="95"/>
    </row>
    <row r="272" spans="1:14" x14ac:dyDescent="0.25">
      <c r="A272" s="14"/>
      <c r="B272" s="27"/>
      <c r="C272" s="3"/>
      <c r="D272" s="3"/>
      <c r="E272" s="3"/>
      <c r="F272" s="3"/>
      <c r="G272" s="3"/>
      <c r="H272" s="18"/>
      <c r="I272" s="3"/>
      <c r="J272" s="3" t="e">
        <f>SUMPRODUCT(C270:C272,D270:D272)/SUM(C270:C272)</f>
        <v>#DIV/0!</v>
      </c>
      <c r="K272" s="18"/>
      <c r="L272" s="10"/>
      <c r="M272" s="3"/>
      <c r="N272" s="10"/>
    </row>
    <row r="273" spans="1:14" ht="15.75" customHeight="1" x14ac:dyDescent="0.25">
      <c r="A273" s="104" t="s">
        <v>48</v>
      </c>
      <c r="B273" s="104"/>
      <c r="C273" s="104"/>
      <c r="D273" s="104"/>
      <c r="E273" s="96" t="s">
        <v>48</v>
      </c>
      <c r="F273" s="96"/>
      <c r="G273" s="96"/>
      <c r="H273" s="96"/>
      <c r="I273" s="96"/>
      <c r="J273" s="96"/>
      <c r="K273" s="96"/>
      <c r="L273" s="96"/>
      <c r="M273" s="96"/>
      <c r="N273" s="96"/>
    </row>
    <row r="274" spans="1:14" ht="45" x14ac:dyDescent="0.25">
      <c r="A274" s="22" t="s">
        <v>56</v>
      </c>
      <c r="B274" s="23" t="s">
        <v>0</v>
      </c>
      <c r="C274" s="24" t="s">
        <v>1</v>
      </c>
      <c r="D274" s="24" t="s">
        <v>2</v>
      </c>
      <c r="E274" s="24" t="s">
        <v>57</v>
      </c>
      <c r="F274" s="24" t="s">
        <v>58</v>
      </c>
      <c r="G274" s="46" t="s">
        <v>61</v>
      </c>
      <c r="H274" s="25" t="s">
        <v>65</v>
      </c>
      <c r="I274" s="46" t="s">
        <v>59</v>
      </c>
      <c r="J274" s="46" t="s">
        <v>60</v>
      </c>
      <c r="K274" s="25" t="s">
        <v>64</v>
      </c>
      <c r="L274" s="67" t="s">
        <v>66</v>
      </c>
      <c r="M274" s="46" t="s">
        <v>63</v>
      </c>
      <c r="N274" s="22" t="s">
        <v>62</v>
      </c>
    </row>
    <row r="275" spans="1:14" x14ac:dyDescent="0.25">
      <c r="A275" s="12"/>
      <c r="B275" s="8"/>
      <c r="C275" s="7"/>
      <c r="D275" s="7"/>
      <c r="E275" s="7"/>
      <c r="F275" s="7"/>
      <c r="G275" s="7"/>
      <c r="H275" s="44"/>
      <c r="I275" s="7"/>
      <c r="J275" s="7"/>
      <c r="K275" s="44"/>
      <c r="L275" s="52"/>
      <c r="M275" s="94">
        <f>SUM(C275:C277)</f>
        <v>0</v>
      </c>
      <c r="N275" s="95">
        <f>COUNT(A275:A277)</f>
        <v>0</v>
      </c>
    </row>
    <row r="276" spans="1:14" x14ac:dyDescent="0.25">
      <c r="A276" s="13"/>
      <c r="B276" s="16"/>
      <c r="C276" s="4"/>
      <c r="D276" s="4"/>
      <c r="E276" s="4"/>
      <c r="F276" s="4"/>
      <c r="G276" s="4"/>
      <c r="H276" s="17"/>
      <c r="I276" s="4"/>
      <c r="J276" s="4"/>
      <c r="K276" s="17"/>
      <c r="L276" s="68"/>
      <c r="M276" s="94"/>
      <c r="N276" s="95"/>
    </row>
    <row r="277" spans="1:14" x14ac:dyDescent="0.25">
      <c r="A277" s="14"/>
      <c r="B277" s="27"/>
      <c r="C277" s="3"/>
      <c r="D277" s="3"/>
      <c r="E277" s="3"/>
      <c r="F277" s="3"/>
      <c r="G277" s="3"/>
      <c r="H277" s="18"/>
      <c r="I277" s="3"/>
      <c r="J277" s="3" t="e">
        <f>SUMPRODUCT(C275:C277,D275:D277)/SUM(C275:C277)</f>
        <v>#DIV/0!</v>
      </c>
      <c r="K277" s="18"/>
      <c r="L277" s="10"/>
      <c r="M277" s="3"/>
      <c r="N277" s="10"/>
    </row>
    <row r="278" spans="1:14" ht="15.75" customHeight="1" x14ac:dyDescent="0.25">
      <c r="A278" s="104" t="s">
        <v>49</v>
      </c>
      <c r="B278" s="104"/>
      <c r="C278" s="104"/>
      <c r="D278" s="104"/>
      <c r="E278" s="96" t="s">
        <v>49</v>
      </c>
      <c r="F278" s="96"/>
      <c r="G278" s="96"/>
      <c r="H278" s="96"/>
      <c r="I278" s="96"/>
      <c r="J278" s="96"/>
      <c r="K278" s="96"/>
      <c r="L278" s="96"/>
      <c r="M278" s="96"/>
      <c r="N278" s="96"/>
    </row>
    <row r="279" spans="1:14" ht="45" x14ac:dyDescent="0.25">
      <c r="A279" s="22" t="s">
        <v>56</v>
      </c>
      <c r="B279" s="23" t="s">
        <v>0</v>
      </c>
      <c r="C279" s="24" t="s">
        <v>1</v>
      </c>
      <c r="D279" s="24" t="s">
        <v>2</v>
      </c>
      <c r="E279" s="24" t="s">
        <v>57</v>
      </c>
      <c r="F279" s="24" t="s">
        <v>58</v>
      </c>
      <c r="G279" s="46" t="s">
        <v>61</v>
      </c>
      <c r="H279" s="25" t="s">
        <v>65</v>
      </c>
      <c r="I279" s="46" t="s">
        <v>59</v>
      </c>
      <c r="J279" s="46" t="s">
        <v>60</v>
      </c>
      <c r="K279" s="25" t="s">
        <v>64</v>
      </c>
      <c r="L279" s="67" t="s">
        <v>66</v>
      </c>
      <c r="M279" s="46" t="s">
        <v>63</v>
      </c>
      <c r="N279" s="22" t="s">
        <v>62</v>
      </c>
    </row>
    <row r="280" spans="1:14" x14ac:dyDescent="0.25">
      <c r="A280" s="12"/>
      <c r="B280" s="8"/>
      <c r="C280" s="7"/>
      <c r="D280" s="7"/>
      <c r="E280" s="7"/>
      <c r="F280" s="7"/>
      <c r="G280" s="7"/>
      <c r="H280" s="44"/>
      <c r="I280" s="7"/>
      <c r="J280" s="7"/>
      <c r="K280" s="44"/>
      <c r="L280" s="52"/>
      <c r="M280" s="94">
        <f>SUM(C280:C282)</f>
        <v>0</v>
      </c>
      <c r="N280" s="95">
        <f>COUNT(A280:A282)</f>
        <v>0</v>
      </c>
    </row>
    <row r="281" spans="1:14" x14ac:dyDescent="0.25">
      <c r="A281" s="13"/>
      <c r="B281" s="16"/>
      <c r="C281" s="4"/>
      <c r="D281" s="4"/>
      <c r="E281" s="4"/>
      <c r="F281" s="4"/>
      <c r="G281" s="4"/>
      <c r="H281" s="17"/>
      <c r="I281" s="4"/>
      <c r="J281" s="4"/>
      <c r="K281" s="17"/>
      <c r="L281" s="68"/>
      <c r="M281" s="94"/>
      <c r="N281" s="95"/>
    </row>
    <row r="282" spans="1:14" x14ac:dyDescent="0.25">
      <c r="A282" s="14"/>
      <c r="B282" s="27"/>
      <c r="C282" s="3"/>
      <c r="D282" s="3"/>
      <c r="E282" s="3"/>
      <c r="F282" s="3"/>
      <c r="G282" s="3"/>
      <c r="H282" s="18"/>
      <c r="I282" s="3"/>
      <c r="J282" s="3" t="e">
        <f>SUMPRODUCT(C280:C282,D280:D282)/SUM(C280:C282)</f>
        <v>#DIV/0!</v>
      </c>
      <c r="K282" s="18"/>
      <c r="L282" s="10"/>
      <c r="M282" s="3"/>
      <c r="N282" s="10"/>
    </row>
    <row r="283" spans="1:14" ht="15.75" customHeight="1" x14ac:dyDescent="0.25">
      <c r="A283" s="104" t="s">
        <v>50</v>
      </c>
      <c r="B283" s="104"/>
      <c r="C283" s="104"/>
      <c r="D283" s="104"/>
      <c r="E283" s="96" t="s">
        <v>50</v>
      </c>
      <c r="F283" s="96"/>
      <c r="G283" s="96"/>
      <c r="H283" s="96"/>
      <c r="I283" s="96"/>
      <c r="J283" s="96"/>
      <c r="K283" s="96"/>
      <c r="L283" s="96"/>
      <c r="M283" s="96"/>
      <c r="N283" s="96"/>
    </row>
    <row r="284" spans="1:14" ht="45" x14ac:dyDescent="0.25">
      <c r="A284" s="22" t="s">
        <v>56</v>
      </c>
      <c r="B284" s="23" t="s">
        <v>0</v>
      </c>
      <c r="C284" s="24" t="s">
        <v>1</v>
      </c>
      <c r="D284" s="24" t="s">
        <v>2</v>
      </c>
      <c r="E284" s="24" t="s">
        <v>57</v>
      </c>
      <c r="F284" s="24" t="s">
        <v>58</v>
      </c>
      <c r="G284" s="46" t="s">
        <v>61</v>
      </c>
      <c r="H284" s="25" t="s">
        <v>65</v>
      </c>
      <c r="I284" s="46" t="s">
        <v>59</v>
      </c>
      <c r="J284" s="46" t="s">
        <v>60</v>
      </c>
      <c r="K284" s="25" t="s">
        <v>64</v>
      </c>
      <c r="L284" s="67" t="s">
        <v>66</v>
      </c>
      <c r="M284" s="46" t="s">
        <v>63</v>
      </c>
      <c r="N284" s="22" t="s">
        <v>62</v>
      </c>
    </row>
    <row r="285" spans="1:14" x14ac:dyDescent="0.25">
      <c r="A285" s="12"/>
      <c r="B285" s="8"/>
      <c r="C285" s="7"/>
      <c r="D285" s="7"/>
      <c r="E285" s="7"/>
      <c r="F285" s="7"/>
      <c r="G285" s="7"/>
      <c r="H285" s="44"/>
      <c r="I285" s="7"/>
      <c r="J285" s="7"/>
      <c r="K285" s="44"/>
      <c r="L285" s="52"/>
      <c r="M285" s="94">
        <f>SUM(C285:C287)</f>
        <v>0</v>
      </c>
      <c r="N285" s="95">
        <f>COUNT(A285:A287)</f>
        <v>0</v>
      </c>
    </row>
    <row r="286" spans="1:14" x14ac:dyDescent="0.25">
      <c r="A286" s="13"/>
      <c r="B286" s="16"/>
      <c r="C286" s="4"/>
      <c r="D286" s="4"/>
      <c r="E286" s="4"/>
      <c r="F286" s="4"/>
      <c r="G286" s="4"/>
      <c r="H286" s="17"/>
      <c r="I286" s="4"/>
      <c r="J286" s="4"/>
      <c r="K286" s="17"/>
      <c r="L286" s="68"/>
      <c r="M286" s="94"/>
      <c r="N286" s="95"/>
    </row>
    <row r="287" spans="1:14" x14ac:dyDescent="0.25">
      <c r="A287" s="14"/>
      <c r="B287" s="27"/>
      <c r="C287" s="3"/>
      <c r="D287" s="3"/>
      <c r="E287" s="3"/>
      <c r="F287" s="3"/>
      <c r="G287" s="3"/>
      <c r="H287" s="18"/>
      <c r="I287" s="3"/>
      <c r="J287" s="3" t="e">
        <f>SUMPRODUCT(C285:C287,D285:D287)/SUM(C285:C287)</f>
        <v>#DIV/0!</v>
      </c>
      <c r="K287" s="18"/>
      <c r="L287" s="10"/>
      <c r="M287" s="3"/>
      <c r="N287" s="10"/>
    </row>
    <row r="288" spans="1:14" ht="15.75" customHeight="1" x14ac:dyDescent="0.25">
      <c r="A288" s="104" t="s">
        <v>51</v>
      </c>
      <c r="B288" s="104"/>
      <c r="C288" s="104"/>
      <c r="D288" s="104"/>
      <c r="E288" s="96" t="s">
        <v>51</v>
      </c>
      <c r="F288" s="96"/>
      <c r="G288" s="96"/>
      <c r="H288" s="96"/>
      <c r="I288" s="96"/>
      <c r="J288" s="96"/>
      <c r="K288" s="96"/>
      <c r="L288" s="96"/>
      <c r="M288" s="96"/>
      <c r="N288" s="96"/>
    </row>
    <row r="289" spans="1:14" ht="45" x14ac:dyDescent="0.25">
      <c r="A289" s="22" t="s">
        <v>56</v>
      </c>
      <c r="B289" s="23" t="s">
        <v>0</v>
      </c>
      <c r="C289" s="24" t="s">
        <v>1</v>
      </c>
      <c r="D289" s="24" t="s">
        <v>2</v>
      </c>
      <c r="E289" s="24" t="s">
        <v>57</v>
      </c>
      <c r="F289" s="24" t="s">
        <v>58</v>
      </c>
      <c r="G289" s="46" t="s">
        <v>61</v>
      </c>
      <c r="H289" s="25" t="s">
        <v>65</v>
      </c>
      <c r="I289" s="46" t="s">
        <v>59</v>
      </c>
      <c r="J289" s="46" t="s">
        <v>60</v>
      </c>
      <c r="K289" s="25" t="s">
        <v>64</v>
      </c>
      <c r="L289" s="67" t="s">
        <v>66</v>
      </c>
      <c r="M289" s="46" t="s">
        <v>63</v>
      </c>
      <c r="N289" s="22" t="s">
        <v>62</v>
      </c>
    </row>
    <row r="290" spans="1:14" x14ac:dyDescent="0.25">
      <c r="A290" s="12"/>
      <c r="B290" s="8"/>
      <c r="C290" s="7"/>
      <c r="D290" s="7"/>
      <c r="E290" s="7"/>
      <c r="F290" s="7"/>
      <c r="G290" s="7"/>
      <c r="H290" s="44"/>
      <c r="I290" s="7"/>
      <c r="J290" s="7"/>
      <c r="K290" s="44"/>
      <c r="L290" s="52"/>
      <c r="M290" s="94">
        <f>SUM(C290:C292)</f>
        <v>0</v>
      </c>
      <c r="N290" s="95">
        <f>COUNT(A290:A292)</f>
        <v>0</v>
      </c>
    </row>
    <row r="291" spans="1:14" x14ac:dyDescent="0.25">
      <c r="A291" s="13"/>
      <c r="B291" s="16"/>
      <c r="C291" s="4"/>
      <c r="D291" s="4"/>
      <c r="E291" s="4"/>
      <c r="F291" s="4"/>
      <c r="G291" s="4"/>
      <c r="H291" s="17"/>
      <c r="I291" s="4"/>
      <c r="J291" s="4"/>
      <c r="K291" s="17"/>
      <c r="L291" s="68"/>
      <c r="M291" s="94"/>
      <c r="N291" s="95"/>
    </row>
    <row r="292" spans="1:14" x14ac:dyDescent="0.25">
      <c r="A292" s="14"/>
      <c r="B292" s="27"/>
      <c r="C292" s="3"/>
      <c r="D292" s="3"/>
      <c r="E292" s="3"/>
      <c r="F292" s="3"/>
      <c r="G292" s="3"/>
      <c r="H292" s="18"/>
      <c r="I292" s="3"/>
      <c r="J292" s="3" t="e">
        <f>SUMPRODUCT(C290:C292,D290:D292)/SUM(C290:C292)</f>
        <v>#DIV/0!</v>
      </c>
      <c r="K292" s="18"/>
      <c r="L292" s="10"/>
      <c r="M292" s="3"/>
      <c r="N292" s="10"/>
    </row>
    <row r="293" spans="1:14" ht="15.75" customHeight="1" x14ac:dyDescent="0.25">
      <c r="A293" s="104" t="s">
        <v>52</v>
      </c>
      <c r="B293" s="104"/>
      <c r="C293" s="104"/>
      <c r="D293" s="104"/>
      <c r="E293" s="96" t="s">
        <v>52</v>
      </c>
      <c r="F293" s="96"/>
      <c r="G293" s="96"/>
      <c r="H293" s="96"/>
      <c r="I293" s="96"/>
      <c r="J293" s="96"/>
      <c r="K293" s="96"/>
      <c r="L293" s="96"/>
      <c r="M293" s="96"/>
      <c r="N293" s="96"/>
    </row>
    <row r="294" spans="1:14" ht="45" x14ac:dyDescent="0.25">
      <c r="A294" s="22" t="s">
        <v>56</v>
      </c>
      <c r="B294" s="23" t="s">
        <v>0</v>
      </c>
      <c r="C294" s="24" t="s">
        <v>1</v>
      </c>
      <c r="D294" s="24" t="s">
        <v>2</v>
      </c>
      <c r="E294" s="24" t="s">
        <v>57</v>
      </c>
      <c r="F294" s="24" t="s">
        <v>58</v>
      </c>
      <c r="G294" s="46" t="s">
        <v>61</v>
      </c>
      <c r="H294" s="25" t="s">
        <v>65</v>
      </c>
      <c r="I294" s="46" t="s">
        <v>59</v>
      </c>
      <c r="J294" s="46" t="s">
        <v>60</v>
      </c>
      <c r="K294" s="25" t="s">
        <v>64</v>
      </c>
      <c r="L294" s="67" t="s">
        <v>66</v>
      </c>
      <c r="M294" s="46" t="s">
        <v>63</v>
      </c>
      <c r="N294" s="22" t="s">
        <v>62</v>
      </c>
    </row>
    <row r="295" spans="1:14" x14ac:dyDescent="0.25">
      <c r="A295" s="12"/>
      <c r="B295" s="8"/>
      <c r="C295" s="7"/>
      <c r="D295" s="7"/>
      <c r="E295" s="7"/>
      <c r="F295" s="7"/>
      <c r="G295" s="7"/>
      <c r="H295" s="44"/>
      <c r="I295" s="7"/>
      <c r="J295" s="7"/>
      <c r="K295" s="44"/>
      <c r="L295" s="52"/>
      <c r="M295" s="94">
        <f>SUM(C295:C297)</f>
        <v>0</v>
      </c>
      <c r="N295" s="95">
        <f>COUNT(A295:A297)</f>
        <v>0</v>
      </c>
    </row>
    <row r="296" spans="1:14" x14ac:dyDescent="0.25">
      <c r="A296" s="13"/>
      <c r="B296" s="16"/>
      <c r="C296" s="4"/>
      <c r="D296" s="4"/>
      <c r="E296" s="4"/>
      <c r="F296" s="4"/>
      <c r="G296" s="4"/>
      <c r="H296" s="17"/>
      <c r="I296" s="4"/>
      <c r="J296" s="4"/>
      <c r="K296" s="17"/>
      <c r="L296" s="68"/>
      <c r="M296" s="94"/>
      <c r="N296" s="95"/>
    </row>
    <row r="297" spans="1:14" x14ac:dyDescent="0.25">
      <c r="A297" s="14"/>
      <c r="B297" s="27"/>
      <c r="C297" s="3"/>
      <c r="D297" s="3"/>
      <c r="E297" s="3"/>
      <c r="F297" s="3"/>
      <c r="G297" s="3"/>
      <c r="H297" s="18"/>
      <c r="I297" s="3"/>
      <c r="J297" s="3" t="e">
        <f>SUMPRODUCT(C295:C297,D295:D297)/SUM(C295:C297)</f>
        <v>#DIV/0!</v>
      </c>
      <c r="K297" s="18"/>
      <c r="L297" s="10"/>
      <c r="M297" s="3"/>
      <c r="N297" s="10"/>
    </row>
    <row r="298" spans="1:14" ht="15.75" customHeight="1" x14ac:dyDescent="0.25">
      <c r="A298" s="104" t="s">
        <v>53</v>
      </c>
      <c r="B298" s="104"/>
      <c r="C298" s="104"/>
      <c r="D298" s="104"/>
      <c r="E298" s="96" t="s">
        <v>53</v>
      </c>
      <c r="F298" s="96"/>
      <c r="G298" s="96"/>
      <c r="H298" s="96"/>
      <c r="I298" s="96"/>
      <c r="J298" s="96"/>
      <c r="K298" s="96"/>
      <c r="L298" s="96"/>
      <c r="M298" s="96"/>
      <c r="N298" s="96"/>
    </row>
    <row r="299" spans="1:14" ht="45" x14ac:dyDescent="0.25">
      <c r="A299" s="22" t="s">
        <v>56</v>
      </c>
      <c r="B299" s="23" t="s">
        <v>0</v>
      </c>
      <c r="C299" s="24" t="s">
        <v>1</v>
      </c>
      <c r="D299" s="24" t="s">
        <v>2</v>
      </c>
      <c r="E299" s="24" t="s">
        <v>57</v>
      </c>
      <c r="F299" s="24" t="s">
        <v>58</v>
      </c>
      <c r="G299" s="46" t="s">
        <v>61</v>
      </c>
      <c r="H299" s="25" t="s">
        <v>65</v>
      </c>
      <c r="I299" s="46" t="s">
        <v>59</v>
      </c>
      <c r="J299" s="46" t="s">
        <v>60</v>
      </c>
      <c r="K299" s="25" t="s">
        <v>64</v>
      </c>
      <c r="L299" s="67" t="s">
        <v>66</v>
      </c>
      <c r="M299" s="46" t="s">
        <v>63</v>
      </c>
      <c r="N299" s="22" t="s">
        <v>62</v>
      </c>
    </row>
    <row r="300" spans="1:14" x14ac:dyDescent="0.25">
      <c r="A300" s="12"/>
      <c r="B300" s="8"/>
      <c r="C300" s="7"/>
      <c r="D300" s="7"/>
      <c r="E300" s="7"/>
      <c r="F300" s="7"/>
      <c r="G300" s="7"/>
      <c r="H300" s="44"/>
      <c r="I300" s="7"/>
      <c r="J300" s="7"/>
      <c r="K300" s="44"/>
      <c r="L300" s="52"/>
      <c r="M300" s="94">
        <f>SUM(C300:C302)</f>
        <v>0</v>
      </c>
      <c r="N300" s="95">
        <f>COUNT(A300:A302)</f>
        <v>0</v>
      </c>
    </row>
    <row r="301" spans="1:14" x14ac:dyDescent="0.25">
      <c r="A301" s="13"/>
      <c r="B301" s="16"/>
      <c r="C301" s="4"/>
      <c r="D301" s="4"/>
      <c r="E301" s="4"/>
      <c r="F301" s="4"/>
      <c r="G301" s="4"/>
      <c r="H301" s="17"/>
      <c r="I301" s="4"/>
      <c r="J301" s="4"/>
      <c r="K301" s="17"/>
      <c r="L301" s="68"/>
      <c r="M301" s="94"/>
      <c r="N301" s="95"/>
    </row>
    <row r="302" spans="1:14" x14ac:dyDescent="0.25">
      <c r="A302" s="14"/>
      <c r="B302" s="27"/>
      <c r="C302" s="3"/>
      <c r="D302" s="3"/>
      <c r="E302" s="3"/>
      <c r="F302" s="3"/>
      <c r="G302" s="3"/>
      <c r="H302" s="18"/>
      <c r="I302" s="3"/>
      <c r="J302" s="3" t="e">
        <f>SUMPRODUCT(C300:C302,D300:D302)/SUM(C300:C302)</f>
        <v>#DIV/0!</v>
      </c>
      <c r="K302" s="18"/>
      <c r="L302" s="10"/>
      <c r="M302" s="3"/>
      <c r="N302" s="10"/>
    </row>
    <row r="303" spans="1:14" ht="15.75" customHeight="1" x14ac:dyDescent="0.25">
      <c r="A303" s="104" t="s">
        <v>54</v>
      </c>
      <c r="B303" s="104"/>
      <c r="C303" s="104"/>
      <c r="D303" s="104"/>
      <c r="E303" s="96" t="s">
        <v>54</v>
      </c>
      <c r="F303" s="96"/>
      <c r="G303" s="96"/>
      <c r="H303" s="96"/>
      <c r="I303" s="96"/>
      <c r="J303" s="96"/>
      <c r="K303" s="96"/>
      <c r="L303" s="96"/>
      <c r="M303" s="96"/>
      <c r="N303" s="96"/>
    </row>
    <row r="304" spans="1:14" ht="45" x14ac:dyDescent="0.25">
      <c r="A304" s="22" t="s">
        <v>56</v>
      </c>
      <c r="B304" s="23" t="s">
        <v>0</v>
      </c>
      <c r="C304" s="24" t="s">
        <v>1</v>
      </c>
      <c r="D304" s="24" t="s">
        <v>2</v>
      </c>
      <c r="E304" s="24" t="s">
        <v>57</v>
      </c>
      <c r="F304" s="24" t="s">
        <v>58</v>
      </c>
      <c r="G304" s="46" t="s">
        <v>61</v>
      </c>
      <c r="H304" s="25" t="s">
        <v>65</v>
      </c>
      <c r="I304" s="46" t="s">
        <v>59</v>
      </c>
      <c r="J304" s="46" t="s">
        <v>60</v>
      </c>
      <c r="K304" s="25" t="s">
        <v>64</v>
      </c>
      <c r="L304" s="67" t="s">
        <v>66</v>
      </c>
      <c r="M304" s="46" t="s">
        <v>63</v>
      </c>
      <c r="N304" s="22" t="s">
        <v>62</v>
      </c>
    </row>
    <row r="305" spans="1:14" x14ac:dyDescent="0.25">
      <c r="A305" s="12"/>
      <c r="B305" s="8"/>
      <c r="C305" s="7"/>
      <c r="D305" s="7"/>
      <c r="E305" s="7"/>
      <c r="F305" s="7"/>
      <c r="G305" s="7"/>
      <c r="H305" s="44"/>
      <c r="I305" s="7"/>
      <c r="J305" s="7"/>
      <c r="K305" s="44"/>
      <c r="L305" s="52"/>
      <c r="M305" s="94">
        <f>SUM(C305:C307)</f>
        <v>0</v>
      </c>
      <c r="N305" s="95">
        <f>COUNT(A305:A307)</f>
        <v>0</v>
      </c>
    </row>
    <row r="306" spans="1:14" x14ac:dyDescent="0.25">
      <c r="A306" s="13"/>
      <c r="B306" s="16"/>
      <c r="C306" s="4"/>
      <c r="D306" s="4"/>
      <c r="E306" s="4"/>
      <c r="F306" s="4"/>
      <c r="G306" s="4"/>
      <c r="H306" s="17"/>
      <c r="I306" s="4"/>
      <c r="J306" s="4"/>
      <c r="K306" s="17"/>
      <c r="L306" s="68"/>
      <c r="M306" s="94"/>
      <c r="N306" s="95"/>
    </row>
    <row r="307" spans="1:14" x14ac:dyDescent="0.25">
      <c r="A307" s="14"/>
      <c r="B307" s="27"/>
      <c r="C307" s="3"/>
      <c r="D307" s="3"/>
      <c r="E307" s="3"/>
      <c r="F307" s="3"/>
      <c r="G307" s="3"/>
      <c r="H307" s="18"/>
      <c r="I307" s="3"/>
      <c r="J307" s="3" t="e">
        <f>SUMPRODUCT(C305:C307,D305:D307)/SUM(C305:C307)</f>
        <v>#DIV/0!</v>
      </c>
      <c r="K307" s="18"/>
      <c r="L307" s="10"/>
      <c r="M307" s="3"/>
      <c r="N307" s="10"/>
    </row>
    <row r="308" spans="1:14" ht="15.75" customHeight="1" x14ac:dyDescent="0.25">
      <c r="A308" s="104" t="s">
        <v>55</v>
      </c>
      <c r="B308" s="104"/>
      <c r="C308" s="104"/>
      <c r="D308" s="104"/>
      <c r="E308" s="96" t="s">
        <v>55</v>
      </c>
      <c r="F308" s="96"/>
      <c r="G308" s="96"/>
      <c r="H308" s="96"/>
      <c r="I308" s="96"/>
      <c r="J308" s="96"/>
      <c r="K308" s="96"/>
      <c r="L308" s="96"/>
      <c r="M308" s="96"/>
      <c r="N308" s="96"/>
    </row>
    <row r="309" spans="1:14" ht="45" x14ac:dyDescent="0.25">
      <c r="A309" s="22" t="s">
        <v>56</v>
      </c>
      <c r="B309" s="23" t="s">
        <v>0</v>
      </c>
      <c r="C309" s="24" t="s">
        <v>1</v>
      </c>
      <c r="D309" s="24" t="s">
        <v>2</v>
      </c>
      <c r="E309" s="24" t="s">
        <v>57</v>
      </c>
      <c r="F309" s="24" t="s">
        <v>58</v>
      </c>
      <c r="G309" s="46" t="s">
        <v>61</v>
      </c>
      <c r="H309" s="25" t="s">
        <v>65</v>
      </c>
      <c r="I309" s="46" t="s">
        <v>59</v>
      </c>
      <c r="J309" s="46" t="s">
        <v>60</v>
      </c>
      <c r="K309" s="25" t="s">
        <v>64</v>
      </c>
      <c r="L309" s="67" t="s">
        <v>66</v>
      </c>
      <c r="M309" s="46" t="s">
        <v>63</v>
      </c>
      <c r="N309" s="22" t="s">
        <v>62</v>
      </c>
    </row>
    <row r="310" spans="1:14" x14ac:dyDescent="0.25">
      <c r="A310" s="12"/>
      <c r="B310" s="8"/>
      <c r="C310" s="7"/>
      <c r="D310" s="7"/>
      <c r="E310" s="7"/>
      <c r="F310" s="7"/>
      <c r="G310" s="7"/>
      <c r="H310" s="44"/>
      <c r="I310" s="7"/>
      <c r="J310" s="7"/>
      <c r="K310" s="44"/>
      <c r="L310" s="52"/>
      <c r="M310" s="94">
        <f>SUM(C310:C312)</f>
        <v>0</v>
      </c>
      <c r="N310" s="95">
        <f>COUNT(A310:A312)</f>
        <v>0</v>
      </c>
    </row>
    <row r="311" spans="1:14" x14ac:dyDescent="0.25">
      <c r="A311" s="13"/>
      <c r="B311" s="16"/>
      <c r="C311" s="4"/>
      <c r="D311" s="4"/>
      <c r="E311" s="4"/>
      <c r="F311" s="4"/>
      <c r="G311" s="4"/>
      <c r="H311" s="17"/>
      <c r="I311" s="4"/>
      <c r="J311" s="4"/>
      <c r="K311" s="17"/>
      <c r="L311" s="68"/>
      <c r="M311" s="94"/>
      <c r="N311" s="95"/>
    </row>
    <row r="312" spans="1:14" x14ac:dyDescent="0.25">
      <c r="A312" s="14"/>
      <c r="B312" s="27"/>
      <c r="C312" s="3"/>
      <c r="D312" s="3"/>
      <c r="E312" s="3"/>
      <c r="F312" s="3"/>
      <c r="G312" s="3"/>
      <c r="H312" s="18"/>
      <c r="I312" s="3"/>
      <c r="J312" s="3" t="e">
        <f>SUMPRODUCT(C310:C312,D310:D312)/SUM(C310:C312)</f>
        <v>#DIV/0!</v>
      </c>
      <c r="K312" s="18"/>
      <c r="L312" s="10"/>
      <c r="M312" s="3"/>
      <c r="N312" s="10"/>
    </row>
  </sheetData>
  <mergeCells count="310">
    <mergeCell ref="L174:L175"/>
    <mergeCell ref="K174:K175"/>
    <mergeCell ref="J174:J175"/>
    <mergeCell ref="I174:I175"/>
    <mergeCell ref="H174:H175"/>
    <mergeCell ref="G174:G175"/>
    <mergeCell ref="F174:F175"/>
    <mergeCell ref="E174:E175"/>
    <mergeCell ref="N170:N176"/>
    <mergeCell ref="M170:M176"/>
    <mergeCell ref="L82:L90"/>
    <mergeCell ref="K82:K90"/>
    <mergeCell ref="G82:G90"/>
    <mergeCell ref="F82:F90"/>
    <mergeCell ref="I82:I90"/>
    <mergeCell ref="H82:H90"/>
    <mergeCell ref="G105:G115"/>
    <mergeCell ref="F105:F115"/>
    <mergeCell ref="E105:E115"/>
    <mergeCell ref="G103:G104"/>
    <mergeCell ref="F103:F104"/>
    <mergeCell ref="E103:E104"/>
    <mergeCell ref="L94:L98"/>
    <mergeCell ref="K94:K98"/>
    <mergeCell ref="J94:J98"/>
    <mergeCell ref="I94:I98"/>
    <mergeCell ref="H94:H98"/>
    <mergeCell ref="G94:G98"/>
    <mergeCell ref="F94:F98"/>
    <mergeCell ref="E94:E98"/>
    <mergeCell ref="F56:F57"/>
    <mergeCell ref="E56:E57"/>
    <mergeCell ref="L56:L57"/>
    <mergeCell ref="K56:K57"/>
    <mergeCell ref="J56:J57"/>
    <mergeCell ref="I56:I57"/>
    <mergeCell ref="N73:N78"/>
    <mergeCell ref="M73:M78"/>
    <mergeCell ref="L74:L78"/>
    <mergeCell ref="K74:K78"/>
    <mergeCell ref="J74:J78"/>
    <mergeCell ref="I74:I78"/>
    <mergeCell ref="H74:H78"/>
    <mergeCell ref="G74:G78"/>
    <mergeCell ref="F74:F78"/>
    <mergeCell ref="E74:E78"/>
    <mergeCell ref="M275:M276"/>
    <mergeCell ref="N275:N276"/>
    <mergeCell ref="M280:M281"/>
    <mergeCell ref="N280:N281"/>
    <mergeCell ref="M285:M286"/>
    <mergeCell ref="N285:N286"/>
    <mergeCell ref="M290:M291"/>
    <mergeCell ref="N290:N291"/>
    <mergeCell ref="M295:M296"/>
    <mergeCell ref="N295:N296"/>
    <mergeCell ref="M220:M221"/>
    <mergeCell ref="N220:N221"/>
    <mergeCell ref="M225:M226"/>
    <mergeCell ref="N225:N226"/>
    <mergeCell ref="M230:M231"/>
    <mergeCell ref="N230:N231"/>
    <mergeCell ref="M235:M236"/>
    <mergeCell ref="N235:N236"/>
    <mergeCell ref="M270:M271"/>
    <mergeCell ref="N270:N271"/>
    <mergeCell ref="E193:N193"/>
    <mergeCell ref="E198:N198"/>
    <mergeCell ref="E130:N130"/>
    <mergeCell ref="E135:N135"/>
    <mergeCell ref="E140:N140"/>
    <mergeCell ref="E145:N145"/>
    <mergeCell ref="E150:N150"/>
    <mergeCell ref="E158:N158"/>
    <mergeCell ref="M142:M143"/>
    <mergeCell ref="N142:N143"/>
    <mergeCell ref="M147:M148"/>
    <mergeCell ref="N147:N148"/>
    <mergeCell ref="M180:M181"/>
    <mergeCell ref="N180:N181"/>
    <mergeCell ref="M195:M196"/>
    <mergeCell ref="N195:N196"/>
    <mergeCell ref="L162:L164"/>
    <mergeCell ref="K162:K164"/>
    <mergeCell ref="N152:N156"/>
    <mergeCell ref="M152:M156"/>
    <mergeCell ref="N160:N166"/>
    <mergeCell ref="M160:M166"/>
    <mergeCell ref="L165:L166"/>
    <mergeCell ref="K165:K166"/>
    <mergeCell ref="E125:N125"/>
    <mergeCell ref="E39:N39"/>
    <mergeCell ref="E44:N44"/>
    <mergeCell ref="E49:N49"/>
    <mergeCell ref="E54:N54"/>
    <mergeCell ref="E59:N59"/>
    <mergeCell ref="E63:N63"/>
    <mergeCell ref="M56:M57"/>
    <mergeCell ref="N56:N57"/>
    <mergeCell ref="E82:E90"/>
    <mergeCell ref="E91:E93"/>
    <mergeCell ref="F91:F93"/>
    <mergeCell ref="G91:G93"/>
    <mergeCell ref="H91:H93"/>
    <mergeCell ref="I91:I93"/>
    <mergeCell ref="J91:J93"/>
    <mergeCell ref="K91:K93"/>
    <mergeCell ref="L91:L93"/>
    <mergeCell ref="L103:L104"/>
    <mergeCell ref="K103:K104"/>
    <mergeCell ref="J103:J104"/>
    <mergeCell ref="I103:I104"/>
    <mergeCell ref="H103:H104"/>
    <mergeCell ref="N82:N99"/>
    <mergeCell ref="A308:D308"/>
    <mergeCell ref="A1:D4"/>
    <mergeCell ref="E1:N4"/>
    <mergeCell ref="E5:N5"/>
    <mergeCell ref="E10:N10"/>
    <mergeCell ref="E15:N15"/>
    <mergeCell ref="E20:N20"/>
    <mergeCell ref="E25:N25"/>
    <mergeCell ref="E30:N30"/>
    <mergeCell ref="E35:N35"/>
    <mergeCell ref="A288:D288"/>
    <mergeCell ref="A293:D293"/>
    <mergeCell ref="A298:D298"/>
    <mergeCell ref="A303:D303"/>
    <mergeCell ref="A258:D258"/>
    <mergeCell ref="A263:D263"/>
    <mergeCell ref="A268:D268"/>
    <mergeCell ref="A273:D273"/>
    <mergeCell ref="A278:D278"/>
    <mergeCell ref="A283:D283"/>
    <mergeCell ref="A228:D228"/>
    <mergeCell ref="A233:D233"/>
    <mergeCell ref="A238:D238"/>
    <mergeCell ref="A243:D243"/>
    <mergeCell ref="A248:D248"/>
    <mergeCell ref="A253:D253"/>
    <mergeCell ref="A198:D198"/>
    <mergeCell ref="A203:D203"/>
    <mergeCell ref="A208:D208"/>
    <mergeCell ref="A213:D213"/>
    <mergeCell ref="A218:D218"/>
    <mergeCell ref="A223:D223"/>
    <mergeCell ref="A158:D158"/>
    <mergeCell ref="A168:D168"/>
    <mergeCell ref="A178:D178"/>
    <mergeCell ref="A183:D183"/>
    <mergeCell ref="A188:D188"/>
    <mergeCell ref="A193:D193"/>
    <mergeCell ref="A125:D125"/>
    <mergeCell ref="A130:D130"/>
    <mergeCell ref="A135:D135"/>
    <mergeCell ref="A140:D140"/>
    <mergeCell ref="A145:D145"/>
    <mergeCell ref="A150:D150"/>
    <mergeCell ref="A63:D63"/>
    <mergeCell ref="A67:D67"/>
    <mergeCell ref="A71:D71"/>
    <mergeCell ref="A80:D80"/>
    <mergeCell ref="A101:D101"/>
    <mergeCell ref="A120:D120"/>
    <mergeCell ref="A35:D35"/>
    <mergeCell ref="A39:D39"/>
    <mergeCell ref="A44:D44"/>
    <mergeCell ref="A49:D49"/>
    <mergeCell ref="A54:D54"/>
    <mergeCell ref="A59:D59"/>
    <mergeCell ref="A5:D5"/>
    <mergeCell ref="A10:D10"/>
    <mergeCell ref="A15:D15"/>
    <mergeCell ref="A20:D20"/>
    <mergeCell ref="A25:D25"/>
    <mergeCell ref="A30:D30"/>
    <mergeCell ref="M7:M8"/>
    <mergeCell ref="N7:N8"/>
    <mergeCell ref="M12:M13"/>
    <mergeCell ref="N12:N13"/>
    <mergeCell ref="M17:M18"/>
    <mergeCell ref="N17:N18"/>
    <mergeCell ref="M22:M23"/>
    <mergeCell ref="N22:N23"/>
    <mergeCell ref="M27:M28"/>
    <mergeCell ref="N27:N28"/>
    <mergeCell ref="M32:M33"/>
    <mergeCell ref="N32:N33"/>
    <mergeCell ref="M41:M42"/>
    <mergeCell ref="N41:N42"/>
    <mergeCell ref="M46:M47"/>
    <mergeCell ref="N46:N47"/>
    <mergeCell ref="M51:M52"/>
    <mergeCell ref="N51:N52"/>
    <mergeCell ref="M122:M123"/>
    <mergeCell ref="N122:N123"/>
    <mergeCell ref="E67:N67"/>
    <mergeCell ref="E71:N71"/>
    <mergeCell ref="E80:N80"/>
    <mergeCell ref="E101:N101"/>
    <mergeCell ref="E120:N120"/>
    <mergeCell ref="M82:M99"/>
    <mergeCell ref="L105:L115"/>
    <mergeCell ref="K105:K115"/>
    <mergeCell ref="J105:J115"/>
    <mergeCell ref="I105:I115"/>
    <mergeCell ref="H105:H115"/>
    <mergeCell ref="J82:J90"/>
    <mergeCell ref="H56:H57"/>
    <mergeCell ref="G56:G57"/>
    <mergeCell ref="M127:M128"/>
    <mergeCell ref="N127:N128"/>
    <mergeCell ref="M132:M133"/>
    <mergeCell ref="N132:N133"/>
    <mergeCell ref="M137:M138"/>
    <mergeCell ref="N137:N138"/>
    <mergeCell ref="M185:M186"/>
    <mergeCell ref="N185:N186"/>
    <mergeCell ref="M190:M191"/>
    <mergeCell ref="N190:N191"/>
    <mergeCell ref="E168:N168"/>
    <mergeCell ref="E178:N178"/>
    <mergeCell ref="E183:N183"/>
    <mergeCell ref="E188:N188"/>
    <mergeCell ref="L152:L153"/>
    <mergeCell ref="K152:K153"/>
    <mergeCell ref="J152:J153"/>
    <mergeCell ref="I152:I153"/>
    <mergeCell ref="H152:H153"/>
    <mergeCell ref="G152:G153"/>
    <mergeCell ref="F152:F153"/>
    <mergeCell ref="E152:E153"/>
    <mergeCell ref="J162:J164"/>
    <mergeCell ref="I162:I164"/>
    <mergeCell ref="M200:M201"/>
    <mergeCell ref="N200:N201"/>
    <mergeCell ref="M205:M206"/>
    <mergeCell ref="N205:N206"/>
    <mergeCell ref="M300:M301"/>
    <mergeCell ref="N300:N301"/>
    <mergeCell ref="M305:M306"/>
    <mergeCell ref="N305:N306"/>
    <mergeCell ref="E233:N233"/>
    <mergeCell ref="E238:N238"/>
    <mergeCell ref="E243:N243"/>
    <mergeCell ref="E248:N248"/>
    <mergeCell ref="E253:N253"/>
    <mergeCell ref="E258:N258"/>
    <mergeCell ref="E203:N203"/>
    <mergeCell ref="E208:N208"/>
    <mergeCell ref="E213:N213"/>
    <mergeCell ref="E218:N218"/>
    <mergeCell ref="E223:N223"/>
    <mergeCell ref="E228:N228"/>
    <mergeCell ref="M210:M211"/>
    <mergeCell ref="N210:N211"/>
    <mergeCell ref="M215:M216"/>
    <mergeCell ref="N215:N216"/>
    <mergeCell ref="M310:M311"/>
    <mergeCell ref="N310:N311"/>
    <mergeCell ref="M240:M241"/>
    <mergeCell ref="N240:N241"/>
    <mergeCell ref="M245:M246"/>
    <mergeCell ref="N245:N246"/>
    <mergeCell ref="M250:M251"/>
    <mergeCell ref="N250:N251"/>
    <mergeCell ref="M255:M256"/>
    <mergeCell ref="N255:N256"/>
    <mergeCell ref="M260:M261"/>
    <mergeCell ref="N260:N261"/>
    <mergeCell ref="E293:N293"/>
    <mergeCell ref="E298:N298"/>
    <mergeCell ref="E303:N303"/>
    <mergeCell ref="E308:N308"/>
    <mergeCell ref="E263:N263"/>
    <mergeCell ref="E268:N268"/>
    <mergeCell ref="E273:N273"/>
    <mergeCell ref="E278:N278"/>
    <mergeCell ref="E283:N283"/>
    <mergeCell ref="E288:N288"/>
    <mergeCell ref="M265:M266"/>
    <mergeCell ref="N265:N266"/>
    <mergeCell ref="E116:E118"/>
    <mergeCell ref="N103:N118"/>
    <mergeCell ref="M103:M118"/>
    <mergeCell ref="L116:L118"/>
    <mergeCell ref="K116:K118"/>
    <mergeCell ref="J116:J118"/>
    <mergeCell ref="I116:I118"/>
    <mergeCell ref="H116:H118"/>
    <mergeCell ref="G116:G118"/>
    <mergeCell ref="F116:F118"/>
    <mergeCell ref="H162:H164"/>
    <mergeCell ref="G162:G164"/>
    <mergeCell ref="F162:F164"/>
    <mergeCell ref="E162:E164"/>
    <mergeCell ref="L172:L173"/>
    <mergeCell ref="K172:K173"/>
    <mergeCell ref="J172:J173"/>
    <mergeCell ref="I172:I173"/>
    <mergeCell ref="H172:H173"/>
    <mergeCell ref="G172:G173"/>
    <mergeCell ref="F172:F173"/>
    <mergeCell ref="E172:E173"/>
    <mergeCell ref="J165:J166"/>
    <mergeCell ref="I165:I166"/>
    <mergeCell ref="H165:H166"/>
    <mergeCell ref="G165:G166"/>
    <mergeCell ref="F165:F166"/>
    <mergeCell ref="E165:E166"/>
  </mergeCells>
  <pageMargins left="0.7" right="0.7" top="0.75" bottom="0.75" header="0.3" footer="0.3"/>
  <pageSetup orientation="portrait" r:id="rId1"/>
  <ignoredErrors>
    <ignoredError sqref="A1:XFD5 A119:XFD120 A9:I9 K9:XFD9 A10:XFD10 A104:L115 O104:XFD115 A7:XFD8 A6:F6 O6:XFD6 A12:XFD15 A11:F11 O11:XFD11 A17:XFD20 A16:F16 O16:XFD16 A22:XFD25 A21:F21 O21:XFD21 A27:XFD30 A26:F26 O26:XFD26 A32:XFD35 A31:F31 O31:XFD31 A37:XFD39 A36:F36 O36:XFD36 A41:XFD44 A40:F40 O40:XFD40 A46:XFD49 A45:F45 O45:XFD45 A51:XFD54 A50:F50 O50:XFD50 A56:XFD59 A55:F55 O55:XFD55 A61:XFD63 A60:F60 O60:XFD60 A65:XFD67 A64:F64 O64:XFD64 A69:XFD71 A68:F68 O68:XFD68 A73:XFD80 A72:F72 O72:XFD72 A82:XFD101 A81:F81 O81:XFD81 A103:XFD103 A102:F102 O102:XFD102 A122:XFD125 A121:F121 O121:XFD121 A127:XFD130 A126:F126 O126:XFD126 A132:XFD135 A131:F131 O131:XFD131 A137:XFD140 A136:F136 O136:XFD136 A142:XFD145 A141:F141 O141:XFD141 A147:XFD150 A146:F146 O146:XFD146 A157:XFD158 A151:F151 O151:XFD151 A167:XFD168 A159:F159 O159:XFD159 A177:XFD178 A169:F169 O169:XFD169 A181:XFD183 A179:F179 O179:XFD179 A185:XFD188 A184:F184 O184:XFD184 A190:XFD193 A189:F189 O189:XFD189 A195:XFD198 A194:F194 O194:XFD194 A200:XFD203 A199:F199 O199:XFD199 A205:XFD208 A204:F204 O204:XFD204 A210:XFD213 A209:F209 O209:XFD209 A215:XFD218 A214:F214 O214:XFD214 A220:XFD223 A219:F219 O219:XFD219 A225:XFD228 A224:F224 O224:XFD224 A230:XFD233 A229:F229 O229:XFD229 A235:XFD238 A234:F234 O234:XFD234 A240:XFD243 A239:F239 O239:XFD239 A245:XFD248 A244:F244 O244:XFD244 A250:XFD253 A249:F249 O249:XFD249 A255:XFD258 A254:F254 O254:XFD254 A260:XFD263 A259:F259 O259:XFD259 A265:XFD268 A264:F264 O264:XFD264 A270:XFD273 A269:F269 O269:XFD269 A275:XFD278 A274:F274 O274:XFD274 A280:XFD283 A279:F279 O279:XFD279 A285:XFD288 A284:F284 O284:XFD284 A290:XFD293 A289:F289 O289:XFD289 A295:XFD298 A294:F294 O294:XFD294 A300:XFD303 A299:F299 O299:XFD299 A305:XFD308 A304:F304 O304:XFD304 A310:XFD1048576 A309:F309 O309:XFD309 M152:XFD152 O154:XFD154 M160:XFD160 O161:XFD161 M170:XFD170 O171:XFD171 M180:XFD180" evalError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3"/>
  <sheetViews>
    <sheetView zoomScale="85" zoomScaleNormal="85" workbookViewId="0">
      <pane xSplit="4" ySplit="4" topLeftCell="E26" activePane="bottomRight" state="frozen"/>
      <selection pane="topRight" activeCell="F1" sqref="F1"/>
      <selection pane="bottomLeft" activeCell="A5" sqref="A5"/>
      <selection pane="bottomRight" sqref="A1:D4"/>
    </sheetView>
  </sheetViews>
  <sheetFormatPr defaultRowHeight="15" x14ac:dyDescent="0.25"/>
  <cols>
    <col min="1" max="1" width="8.140625" style="9" customWidth="1"/>
    <col min="2" max="2" width="14.85546875" style="5" bestFit="1" customWidth="1"/>
    <col min="3" max="3" width="23.28515625" style="2" customWidth="1"/>
    <col min="4" max="4" width="18.85546875" style="2" customWidth="1"/>
    <col min="5" max="5" width="11" style="2" customWidth="1"/>
    <col min="6" max="6" width="11.140625" style="2" customWidth="1"/>
    <col min="7" max="7" width="14.85546875" style="2" customWidth="1"/>
    <col min="8" max="8" width="18.7109375" style="19" customWidth="1"/>
    <col min="9" max="9" width="20.28515625" style="2" customWidth="1"/>
    <col min="10" max="10" width="14" style="2" customWidth="1"/>
    <col min="11" max="11" width="17.85546875" style="19" customWidth="1"/>
    <col min="12" max="12" width="14.28515625" style="11" customWidth="1"/>
    <col min="13" max="13" width="14" style="2" customWidth="1"/>
    <col min="14" max="14" width="19.42578125" style="15" customWidth="1"/>
    <col min="15" max="16384" width="9.140625" style="1"/>
  </cols>
  <sheetData>
    <row r="1" spans="1:14" x14ac:dyDescent="0.25">
      <c r="A1" s="105" t="s">
        <v>91</v>
      </c>
      <c r="B1" s="106"/>
      <c r="C1" s="106"/>
      <c r="D1" s="107"/>
      <c r="E1" s="114" t="s">
        <v>92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67</v>
      </c>
      <c r="B5" s="104"/>
      <c r="C5" s="104"/>
      <c r="D5" s="104"/>
      <c r="E5" s="96" t="s">
        <v>67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25" t="s">
        <v>65</v>
      </c>
      <c r="I6" s="46" t="s">
        <v>59</v>
      </c>
      <c r="J6" s="46" t="s">
        <v>60</v>
      </c>
      <c r="K6" s="25" t="s">
        <v>64</v>
      </c>
      <c r="L6" s="67" t="s">
        <v>66</v>
      </c>
      <c r="M6" s="46" t="s">
        <v>63</v>
      </c>
      <c r="N6" s="22" t="s">
        <v>62</v>
      </c>
    </row>
    <row r="7" spans="1:14" x14ac:dyDescent="0.25">
      <c r="A7" s="12"/>
      <c r="B7" s="8"/>
      <c r="C7" s="7"/>
      <c r="D7" s="7"/>
      <c r="E7" s="7"/>
      <c r="F7" s="7"/>
      <c r="G7" s="7"/>
      <c r="H7" s="44"/>
      <c r="I7" s="7"/>
      <c r="J7" s="7"/>
      <c r="K7" s="44"/>
      <c r="L7" s="52"/>
      <c r="M7" s="94">
        <f>SUM(C7:C9)</f>
        <v>0</v>
      </c>
      <c r="N7" s="116">
        <f>COUNT(A7:A9)</f>
        <v>0</v>
      </c>
    </row>
    <row r="8" spans="1:14" x14ac:dyDescent="0.25">
      <c r="A8" s="13"/>
      <c r="B8" s="16"/>
      <c r="C8" s="4"/>
      <c r="D8" s="4"/>
      <c r="E8" s="4"/>
      <c r="F8" s="4"/>
      <c r="G8" s="4"/>
      <c r="H8" s="17"/>
      <c r="I8" s="4"/>
      <c r="J8" s="4"/>
      <c r="K8" s="17"/>
      <c r="L8" s="68"/>
      <c r="M8" s="94"/>
      <c r="N8" s="116"/>
    </row>
    <row r="9" spans="1:14" x14ac:dyDescent="0.25">
      <c r="A9" s="14"/>
      <c r="B9" s="27"/>
      <c r="C9" s="3"/>
      <c r="D9" s="3"/>
      <c r="E9" s="3"/>
      <c r="F9" s="3"/>
      <c r="G9" s="3"/>
      <c r="H9" s="18"/>
      <c r="I9" s="3"/>
      <c r="J9" s="3" t="e">
        <f>SUMPRODUCT(C7:C9,D7:D9)/SUM(C7:C9)</f>
        <v>#DIV/0!</v>
      </c>
      <c r="K9" s="18"/>
      <c r="L9" s="10"/>
      <c r="M9" s="3"/>
      <c r="N9" s="14"/>
    </row>
    <row r="10" spans="1:14" ht="15.75" customHeight="1" x14ac:dyDescent="0.25">
      <c r="A10" s="104" t="s">
        <v>68</v>
      </c>
      <c r="B10" s="104"/>
      <c r="C10" s="104"/>
      <c r="D10" s="104"/>
      <c r="E10" s="96" t="s">
        <v>68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45" x14ac:dyDescent="0.25">
      <c r="A11" s="22" t="s">
        <v>56</v>
      </c>
      <c r="B11" s="23" t="s">
        <v>0</v>
      </c>
      <c r="C11" s="24" t="s">
        <v>1</v>
      </c>
      <c r="D11" s="24" t="s">
        <v>2</v>
      </c>
      <c r="E11" s="24" t="s">
        <v>57</v>
      </c>
      <c r="F11" s="24" t="s">
        <v>58</v>
      </c>
      <c r="G11" s="46" t="s">
        <v>61</v>
      </c>
      <c r="H11" s="25" t="s">
        <v>65</v>
      </c>
      <c r="I11" s="46" t="s">
        <v>59</v>
      </c>
      <c r="J11" s="46" t="s">
        <v>60</v>
      </c>
      <c r="K11" s="25" t="s">
        <v>64</v>
      </c>
      <c r="L11" s="67" t="s">
        <v>66</v>
      </c>
      <c r="M11" s="46" t="s">
        <v>63</v>
      </c>
      <c r="N11" s="22" t="s">
        <v>62</v>
      </c>
    </row>
    <row r="12" spans="1:14" x14ac:dyDescent="0.25">
      <c r="A12" s="12"/>
      <c r="B12" s="8"/>
      <c r="C12" s="7"/>
      <c r="D12" s="7"/>
      <c r="E12" s="7"/>
      <c r="F12" s="7"/>
      <c r="G12" s="7"/>
      <c r="H12" s="44"/>
      <c r="I12" s="7"/>
      <c r="J12" s="7"/>
      <c r="K12" s="44"/>
      <c r="L12" s="52"/>
      <c r="M12" s="94">
        <f>SUM(C12:C14)</f>
        <v>0</v>
      </c>
      <c r="N12" s="116">
        <f>COUNT(A12:A14)</f>
        <v>0</v>
      </c>
    </row>
    <row r="13" spans="1:14" x14ac:dyDescent="0.25">
      <c r="A13" s="13"/>
      <c r="B13" s="16"/>
      <c r="C13" s="4"/>
      <c r="D13" s="4"/>
      <c r="E13" s="4"/>
      <c r="F13" s="4"/>
      <c r="G13" s="4"/>
      <c r="H13" s="17"/>
      <c r="I13" s="4"/>
      <c r="J13" s="4"/>
      <c r="K13" s="17"/>
      <c r="L13" s="68"/>
      <c r="M13" s="94"/>
      <c r="N13" s="116"/>
    </row>
    <row r="14" spans="1:14" x14ac:dyDescent="0.25">
      <c r="A14" s="14"/>
      <c r="B14" s="27"/>
      <c r="C14" s="3"/>
      <c r="D14" s="3"/>
      <c r="E14" s="3"/>
      <c r="F14" s="3"/>
      <c r="G14" s="3"/>
      <c r="H14" s="18"/>
      <c r="I14" s="3"/>
      <c r="J14" s="3" t="e">
        <f>SUMPRODUCT(C12:C14,D12:D14)/SUM(C12:C14)</f>
        <v>#DIV/0!</v>
      </c>
      <c r="K14" s="18"/>
      <c r="L14" s="10"/>
      <c r="M14" s="3"/>
      <c r="N14" s="14"/>
    </row>
    <row r="15" spans="1:14" ht="15.75" customHeight="1" x14ac:dyDescent="0.25">
      <c r="A15" s="104" t="s">
        <v>69</v>
      </c>
      <c r="B15" s="104"/>
      <c r="C15" s="104"/>
      <c r="D15" s="104"/>
      <c r="E15" s="96" t="s">
        <v>69</v>
      </c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45" x14ac:dyDescent="0.25">
      <c r="A16" s="22" t="s">
        <v>56</v>
      </c>
      <c r="B16" s="23" t="s">
        <v>0</v>
      </c>
      <c r="C16" s="24" t="s">
        <v>1</v>
      </c>
      <c r="D16" s="24" t="s">
        <v>2</v>
      </c>
      <c r="E16" s="24" t="s">
        <v>57</v>
      </c>
      <c r="F16" s="24" t="s">
        <v>58</v>
      </c>
      <c r="G16" s="46" t="s">
        <v>61</v>
      </c>
      <c r="H16" s="25" t="s">
        <v>65</v>
      </c>
      <c r="I16" s="46" t="s">
        <v>59</v>
      </c>
      <c r="J16" s="46" t="s">
        <v>60</v>
      </c>
      <c r="K16" s="25" t="s">
        <v>64</v>
      </c>
      <c r="L16" s="67" t="s">
        <v>66</v>
      </c>
      <c r="M16" s="46" t="s">
        <v>63</v>
      </c>
      <c r="N16" s="22" t="s">
        <v>62</v>
      </c>
    </row>
    <row r="17" spans="1:14" x14ac:dyDescent="0.25">
      <c r="A17" s="12">
        <v>1</v>
      </c>
      <c r="B17" s="8">
        <v>43509</v>
      </c>
      <c r="C17" s="7">
        <v>31000</v>
      </c>
      <c r="D17" s="7">
        <v>96.55</v>
      </c>
      <c r="E17" s="43">
        <f>MIN(D17:D17)</f>
        <v>96.55</v>
      </c>
      <c r="F17" s="43">
        <f>MAX(D17:D17)</f>
        <v>96.55</v>
      </c>
      <c r="G17" s="43">
        <v>96.55</v>
      </c>
      <c r="H17" s="44" t="s">
        <v>97</v>
      </c>
      <c r="I17" s="43">
        <f>SUMPRODUCT(C17:C17,D17:D17)/SUM(C17:C17)</f>
        <v>96.55</v>
      </c>
      <c r="J17" s="43">
        <v>98.44</v>
      </c>
      <c r="K17" s="44" t="s">
        <v>97</v>
      </c>
      <c r="L17" s="52">
        <v>10</v>
      </c>
      <c r="M17" s="90">
        <f>SUM(C17:C19)</f>
        <v>71300</v>
      </c>
      <c r="N17" s="117">
        <f>COUNT(A17:A19)</f>
        <v>2</v>
      </c>
    </row>
    <row r="18" spans="1:14" x14ac:dyDescent="0.25">
      <c r="A18" s="13">
        <v>5</v>
      </c>
      <c r="B18" s="16">
        <v>43523</v>
      </c>
      <c r="C18" s="4">
        <v>40300</v>
      </c>
      <c r="D18" s="4">
        <v>97.5</v>
      </c>
      <c r="E18" s="42">
        <v>97.5</v>
      </c>
      <c r="F18" s="42">
        <v>97.5</v>
      </c>
      <c r="G18" s="42">
        <v>97.5</v>
      </c>
      <c r="H18" s="50">
        <f>(G18-G17)/G18</f>
        <v>9.7435897435897735E-3</v>
      </c>
      <c r="I18" s="42">
        <v>97.5</v>
      </c>
      <c r="J18" s="42">
        <f>SUMPRODUCT(C17:C18,D17:D18)/SUM(C17:C18)</f>
        <v>97.086956521739125</v>
      </c>
      <c r="K18" s="50">
        <f>(J18-J17)/J18</f>
        <v>-1.3936408419167068E-2</v>
      </c>
      <c r="L18" s="69"/>
      <c r="M18" s="91"/>
      <c r="N18" s="119"/>
    </row>
    <row r="19" spans="1:14" x14ac:dyDescent="0.25">
      <c r="A19" s="14"/>
      <c r="B19" s="27"/>
      <c r="C19" s="3"/>
      <c r="D19" s="3"/>
      <c r="E19" s="3"/>
      <c r="F19" s="3"/>
      <c r="G19" s="3"/>
      <c r="H19" s="18"/>
      <c r="I19" s="3"/>
      <c r="J19" s="3">
        <f>SUMPRODUCT(C16:C19,D16:D19)/SUM(C16:C19)</f>
        <v>97.086956521739125</v>
      </c>
      <c r="K19" s="18"/>
      <c r="L19" s="10"/>
      <c r="M19" s="3"/>
      <c r="N19" s="14"/>
    </row>
    <row r="20" spans="1:14" ht="15.75" customHeight="1" x14ac:dyDescent="0.25">
      <c r="A20" s="104" t="s">
        <v>70</v>
      </c>
      <c r="B20" s="104"/>
      <c r="C20" s="104"/>
      <c r="D20" s="104"/>
      <c r="E20" s="96" t="s">
        <v>70</v>
      </c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45" x14ac:dyDescent="0.25">
      <c r="A21" s="22" t="s">
        <v>56</v>
      </c>
      <c r="B21" s="23" t="s">
        <v>0</v>
      </c>
      <c r="C21" s="24" t="s">
        <v>1</v>
      </c>
      <c r="D21" s="24" t="s">
        <v>2</v>
      </c>
      <c r="E21" s="24" t="s">
        <v>57</v>
      </c>
      <c r="F21" s="24" t="s">
        <v>58</v>
      </c>
      <c r="G21" s="46" t="s">
        <v>61</v>
      </c>
      <c r="H21" s="25" t="s">
        <v>65</v>
      </c>
      <c r="I21" s="46" t="s">
        <v>59</v>
      </c>
      <c r="J21" s="46" t="s">
        <v>60</v>
      </c>
      <c r="K21" s="25" t="s">
        <v>64</v>
      </c>
      <c r="L21" s="67" t="s">
        <v>66</v>
      </c>
      <c r="M21" s="46" t="s">
        <v>63</v>
      </c>
      <c r="N21" s="22" t="s">
        <v>62</v>
      </c>
    </row>
    <row r="22" spans="1:14" x14ac:dyDescent="0.25">
      <c r="A22" s="12">
        <v>1</v>
      </c>
      <c r="B22" s="8">
        <v>43553</v>
      </c>
      <c r="C22" s="7">
        <v>1140</v>
      </c>
      <c r="D22" s="7">
        <v>120</v>
      </c>
      <c r="E22" s="7">
        <v>120</v>
      </c>
      <c r="F22" s="7">
        <v>120</v>
      </c>
      <c r="G22" s="7">
        <v>120</v>
      </c>
      <c r="H22" s="44" t="s">
        <v>97</v>
      </c>
      <c r="I22" s="7">
        <v>120</v>
      </c>
      <c r="J22" s="7">
        <v>120</v>
      </c>
      <c r="K22" s="44" t="s">
        <v>97</v>
      </c>
      <c r="L22" s="52">
        <v>9</v>
      </c>
      <c r="M22" s="90">
        <f>SUM(C22:C24)</f>
        <v>1140</v>
      </c>
      <c r="N22" s="117">
        <f>COUNT(A22:A24)</f>
        <v>1</v>
      </c>
    </row>
    <row r="23" spans="1:14" x14ac:dyDescent="0.25">
      <c r="A23" s="13"/>
      <c r="B23" s="16"/>
      <c r="C23" s="4"/>
      <c r="D23" s="4"/>
      <c r="E23" s="4"/>
      <c r="F23" s="4"/>
      <c r="G23" s="4"/>
      <c r="H23" s="17"/>
      <c r="I23" s="4"/>
      <c r="J23" s="4"/>
      <c r="K23" s="17"/>
      <c r="L23" s="68"/>
      <c r="M23" s="92"/>
      <c r="N23" s="118"/>
    </row>
    <row r="24" spans="1:14" x14ac:dyDescent="0.25">
      <c r="A24" s="14"/>
      <c r="B24" s="27"/>
      <c r="C24" s="3"/>
      <c r="D24" s="3"/>
      <c r="E24" s="3"/>
      <c r="F24" s="3"/>
      <c r="G24" s="3"/>
      <c r="H24" s="18"/>
      <c r="I24" s="3"/>
      <c r="J24" s="3">
        <f>SUMPRODUCT(C22:C24,D22:D24)/SUM(C22:C24)</f>
        <v>120</v>
      </c>
      <c r="K24" s="18"/>
      <c r="L24" s="10"/>
      <c r="M24" s="3"/>
      <c r="N24" s="14"/>
    </row>
    <row r="25" spans="1:14" ht="15.75" customHeight="1" x14ac:dyDescent="0.25">
      <c r="A25" s="104" t="s">
        <v>71</v>
      </c>
      <c r="B25" s="104"/>
      <c r="C25" s="104"/>
      <c r="D25" s="104"/>
      <c r="E25" s="96" t="s">
        <v>71</v>
      </c>
      <c r="F25" s="96"/>
      <c r="G25" s="96"/>
      <c r="H25" s="96"/>
      <c r="I25" s="96"/>
      <c r="J25" s="96"/>
      <c r="K25" s="96"/>
      <c r="L25" s="96"/>
      <c r="M25" s="96"/>
      <c r="N25" s="96"/>
    </row>
    <row r="26" spans="1:14" ht="45" x14ac:dyDescent="0.25">
      <c r="A26" s="22" t="s">
        <v>56</v>
      </c>
      <c r="B26" s="23" t="s">
        <v>0</v>
      </c>
      <c r="C26" s="24" t="s">
        <v>1</v>
      </c>
      <c r="D26" s="24" t="s">
        <v>2</v>
      </c>
      <c r="E26" s="24" t="s">
        <v>57</v>
      </c>
      <c r="F26" s="24" t="s">
        <v>58</v>
      </c>
      <c r="G26" s="46" t="s">
        <v>61</v>
      </c>
      <c r="H26" s="25" t="s">
        <v>65</v>
      </c>
      <c r="I26" s="46" t="s">
        <v>59</v>
      </c>
      <c r="J26" s="46" t="s">
        <v>60</v>
      </c>
      <c r="K26" s="25" t="s">
        <v>64</v>
      </c>
      <c r="L26" s="67" t="s">
        <v>66</v>
      </c>
      <c r="M26" s="46" t="s">
        <v>63</v>
      </c>
      <c r="N26" s="22" t="s">
        <v>62</v>
      </c>
    </row>
    <row r="27" spans="1:14" x14ac:dyDescent="0.25">
      <c r="A27" s="12">
        <v>1</v>
      </c>
      <c r="B27" s="8">
        <v>43579</v>
      </c>
      <c r="C27" s="7">
        <f>322.58*31</f>
        <v>9999.98</v>
      </c>
      <c r="D27" s="7">
        <v>105</v>
      </c>
      <c r="E27" s="26">
        <v>105</v>
      </c>
      <c r="F27" s="26">
        <v>105</v>
      </c>
      <c r="G27" s="26">
        <v>105</v>
      </c>
      <c r="H27" s="44" t="s">
        <v>97</v>
      </c>
      <c r="I27" s="7">
        <v>105</v>
      </c>
      <c r="J27" s="7">
        <v>105</v>
      </c>
      <c r="K27" s="44" t="s">
        <v>97</v>
      </c>
      <c r="L27" s="52">
        <v>4</v>
      </c>
      <c r="M27" s="94">
        <f>SUM(C27:C29)</f>
        <v>9999.98</v>
      </c>
      <c r="N27" s="116">
        <f>COUNT(A27:A29)</f>
        <v>1</v>
      </c>
    </row>
    <row r="28" spans="1:14" x14ac:dyDescent="0.25">
      <c r="A28" s="13"/>
      <c r="B28" s="16"/>
      <c r="C28" s="4"/>
      <c r="D28" s="4"/>
      <c r="E28" s="4"/>
      <c r="F28" s="4"/>
      <c r="G28" s="4"/>
      <c r="H28" s="17"/>
      <c r="I28" s="4"/>
      <c r="J28" s="4"/>
      <c r="K28" s="17"/>
      <c r="L28" s="68"/>
      <c r="M28" s="94"/>
      <c r="N28" s="116"/>
    </row>
    <row r="29" spans="1:14" x14ac:dyDescent="0.25">
      <c r="A29" s="14"/>
      <c r="B29" s="27"/>
      <c r="C29" s="3"/>
      <c r="D29" s="3"/>
      <c r="E29" s="3"/>
      <c r="F29" s="3"/>
      <c r="G29" s="3"/>
      <c r="H29" s="18"/>
      <c r="I29" s="3"/>
      <c r="J29" s="3">
        <f>SUMPRODUCT(C27:C29,D27:D29)/SUM(C27:C29)</f>
        <v>105</v>
      </c>
      <c r="K29" s="18"/>
      <c r="L29" s="10"/>
      <c r="M29" s="3"/>
      <c r="N29" s="14"/>
    </row>
    <row r="30" spans="1:14" ht="15.75" customHeight="1" x14ac:dyDescent="0.25">
      <c r="A30" s="104" t="s">
        <v>72</v>
      </c>
      <c r="B30" s="104"/>
      <c r="C30" s="104"/>
      <c r="D30" s="104"/>
      <c r="E30" s="96" t="s">
        <v>72</v>
      </c>
      <c r="F30" s="96"/>
      <c r="G30" s="96"/>
      <c r="H30" s="96"/>
      <c r="I30" s="96"/>
      <c r="J30" s="96"/>
      <c r="K30" s="96"/>
      <c r="L30" s="96"/>
      <c r="M30" s="96"/>
      <c r="N30" s="96"/>
    </row>
    <row r="31" spans="1:14" ht="45" x14ac:dyDescent="0.25">
      <c r="A31" s="22" t="s">
        <v>56</v>
      </c>
      <c r="B31" s="23" t="s">
        <v>0</v>
      </c>
      <c r="C31" s="24" t="s">
        <v>1</v>
      </c>
      <c r="D31" s="24" t="s">
        <v>2</v>
      </c>
      <c r="E31" s="24" t="s">
        <v>57</v>
      </c>
      <c r="F31" s="24" t="s">
        <v>58</v>
      </c>
      <c r="G31" s="46" t="s">
        <v>61</v>
      </c>
      <c r="H31" s="25" t="s">
        <v>65</v>
      </c>
      <c r="I31" s="46" t="s">
        <v>59</v>
      </c>
      <c r="J31" s="46" t="s">
        <v>60</v>
      </c>
      <c r="K31" s="25" t="s">
        <v>64</v>
      </c>
      <c r="L31" s="67" t="s">
        <v>66</v>
      </c>
      <c r="M31" s="46" t="s">
        <v>63</v>
      </c>
      <c r="N31" s="22" t="s">
        <v>62</v>
      </c>
    </row>
    <row r="32" spans="1:14" x14ac:dyDescent="0.25">
      <c r="A32" s="12">
        <v>1</v>
      </c>
      <c r="B32" s="8">
        <v>43605</v>
      </c>
      <c r="C32" s="7">
        <v>1020</v>
      </c>
      <c r="D32" s="7">
        <v>100</v>
      </c>
      <c r="E32" s="90">
        <f>MIN(D32:D33)</f>
        <v>100</v>
      </c>
      <c r="F32" s="90">
        <f>MAX(D32:D33)</f>
        <v>100</v>
      </c>
      <c r="G32" s="90">
        <v>100</v>
      </c>
      <c r="H32" s="97" t="s">
        <v>97</v>
      </c>
      <c r="I32" s="90">
        <v>100</v>
      </c>
      <c r="J32" s="90">
        <v>100</v>
      </c>
      <c r="K32" s="97" t="s">
        <v>97</v>
      </c>
      <c r="L32" s="87">
        <v>10</v>
      </c>
      <c r="M32" s="90">
        <f>SUM(C32:C36)</f>
        <v>25140</v>
      </c>
      <c r="N32" s="117">
        <f>COUNT(A32:A36)</f>
        <v>4</v>
      </c>
    </row>
    <row r="33" spans="1:14" x14ac:dyDescent="0.25">
      <c r="A33" s="47">
        <v>2</v>
      </c>
      <c r="B33" s="8">
        <v>43605</v>
      </c>
      <c r="C33" s="45">
        <v>1620</v>
      </c>
      <c r="D33" s="45">
        <v>100</v>
      </c>
      <c r="E33" s="92"/>
      <c r="F33" s="92"/>
      <c r="G33" s="92"/>
      <c r="H33" s="98"/>
      <c r="I33" s="92"/>
      <c r="J33" s="92"/>
      <c r="K33" s="98"/>
      <c r="L33" s="89"/>
      <c r="M33" s="91"/>
      <c r="N33" s="119"/>
    </row>
    <row r="34" spans="1:14" x14ac:dyDescent="0.25">
      <c r="A34" s="13">
        <v>3</v>
      </c>
      <c r="B34" s="16">
        <v>43609</v>
      </c>
      <c r="C34" s="4">
        <v>7500</v>
      </c>
      <c r="D34" s="4">
        <v>102.5</v>
      </c>
      <c r="E34" s="4">
        <v>102.5</v>
      </c>
      <c r="F34" s="4">
        <v>102.5</v>
      </c>
      <c r="G34" s="4">
        <v>102.5</v>
      </c>
      <c r="H34" s="17">
        <f>(G34-G32)/G34</f>
        <v>2.4390243902439025E-2</v>
      </c>
      <c r="I34" s="4">
        <v>102.5</v>
      </c>
      <c r="J34" s="4">
        <f>SUMPRODUCT(D32:D34,C32:C34)/SUM(C32:C34)</f>
        <v>101.8491124260355</v>
      </c>
      <c r="K34" s="17">
        <f>(J34-J32)/J34</f>
        <v>1.8155410312273065E-2</v>
      </c>
      <c r="L34" s="68">
        <v>5</v>
      </c>
      <c r="M34" s="91"/>
      <c r="N34" s="119"/>
    </row>
    <row r="35" spans="1:14" x14ac:dyDescent="0.25">
      <c r="A35" s="21">
        <v>4</v>
      </c>
      <c r="B35" s="28">
        <v>43980</v>
      </c>
      <c r="C35" s="20">
        <v>15000</v>
      </c>
      <c r="D35" s="20">
        <v>102.6</v>
      </c>
      <c r="E35" s="20">
        <v>102.6</v>
      </c>
      <c r="F35" s="20">
        <v>102.6</v>
      </c>
      <c r="G35" s="20">
        <v>102.6</v>
      </c>
      <c r="H35" s="54">
        <f>(G35-G34)/G35</f>
        <v>9.7465886939565615E-4</v>
      </c>
      <c r="I35" s="20">
        <v>102.6</v>
      </c>
      <c r="J35" s="20">
        <f>SUMPRODUCT(D32:D35,C32:C35)/SUM(C32:C35)</f>
        <v>102.29713603818615</v>
      </c>
      <c r="K35" s="54">
        <f>(J35-J34)/J35</f>
        <v>4.3796300610352192E-3</v>
      </c>
      <c r="L35" s="70">
        <v>1</v>
      </c>
      <c r="M35" s="92"/>
      <c r="N35" s="118"/>
    </row>
    <row r="36" spans="1:14" x14ac:dyDescent="0.25">
      <c r="A36" s="14"/>
      <c r="B36" s="27"/>
      <c r="C36" s="3"/>
      <c r="D36" s="3"/>
      <c r="E36" s="3"/>
      <c r="F36" s="3"/>
      <c r="G36" s="3"/>
      <c r="H36" s="18"/>
      <c r="I36" s="3"/>
      <c r="J36" s="3">
        <f>SUMPRODUCT(C32:C36,D32:D36)/SUM(C32:C36)</f>
        <v>102.29713603818615</v>
      </c>
      <c r="K36" s="18"/>
      <c r="L36" s="10"/>
      <c r="M36" s="3"/>
      <c r="N36" s="14"/>
    </row>
    <row r="37" spans="1:14" ht="15.75" customHeight="1" x14ac:dyDescent="0.25">
      <c r="A37" s="104" t="s">
        <v>73</v>
      </c>
      <c r="B37" s="104"/>
      <c r="C37" s="104"/>
      <c r="D37" s="104"/>
      <c r="E37" s="96" t="s">
        <v>73</v>
      </c>
      <c r="F37" s="96"/>
      <c r="G37" s="96"/>
      <c r="H37" s="96"/>
      <c r="I37" s="96"/>
      <c r="J37" s="96"/>
      <c r="K37" s="96"/>
      <c r="L37" s="96"/>
      <c r="M37" s="96"/>
      <c r="N37" s="96"/>
    </row>
    <row r="38" spans="1:14" ht="45" x14ac:dyDescent="0.25">
      <c r="A38" s="22" t="s">
        <v>56</v>
      </c>
      <c r="B38" s="23" t="s">
        <v>0</v>
      </c>
      <c r="C38" s="24" t="s">
        <v>1</v>
      </c>
      <c r="D38" s="24" t="s">
        <v>2</v>
      </c>
      <c r="E38" s="24" t="s">
        <v>57</v>
      </c>
      <c r="F38" s="24" t="s">
        <v>58</v>
      </c>
      <c r="G38" s="24" t="s">
        <v>61</v>
      </c>
      <c r="H38" s="25" t="s">
        <v>65</v>
      </c>
      <c r="I38" s="24" t="s">
        <v>59</v>
      </c>
      <c r="J38" s="24" t="s">
        <v>60</v>
      </c>
      <c r="K38" s="25" t="s">
        <v>64</v>
      </c>
      <c r="L38" s="67" t="s">
        <v>66</v>
      </c>
      <c r="M38" s="24" t="s">
        <v>63</v>
      </c>
      <c r="N38" s="22" t="s">
        <v>62</v>
      </c>
    </row>
    <row r="39" spans="1:14" x14ac:dyDescent="0.25">
      <c r="A39" s="12">
        <v>1</v>
      </c>
      <c r="B39" s="8">
        <v>43634</v>
      </c>
      <c r="C39" s="7">
        <v>1023</v>
      </c>
      <c r="D39" s="7">
        <v>99.9</v>
      </c>
      <c r="E39" s="7">
        <v>99.9</v>
      </c>
      <c r="F39" s="7">
        <v>99.9</v>
      </c>
      <c r="G39" s="7">
        <v>99.9</v>
      </c>
      <c r="H39" s="44" t="s">
        <v>97</v>
      </c>
      <c r="I39" s="7">
        <v>99.9</v>
      </c>
      <c r="J39" s="7">
        <v>99.9</v>
      </c>
      <c r="K39" s="44" t="s">
        <v>97</v>
      </c>
      <c r="L39" s="52">
        <v>11</v>
      </c>
      <c r="M39" s="90">
        <f>SUM(C39:C48)</f>
        <v>58575</v>
      </c>
      <c r="N39" s="117">
        <f>COUNT(A39:A48)</f>
        <v>9</v>
      </c>
    </row>
    <row r="40" spans="1:14" x14ac:dyDescent="0.25">
      <c r="A40" s="13">
        <v>2</v>
      </c>
      <c r="B40" s="16">
        <v>43635</v>
      </c>
      <c r="C40" s="4">
        <v>434</v>
      </c>
      <c r="D40" s="4">
        <v>99.99</v>
      </c>
      <c r="E40" s="4">
        <v>99.99</v>
      </c>
      <c r="F40" s="4">
        <v>99.99</v>
      </c>
      <c r="G40" s="4">
        <v>99.99</v>
      </c>
      <c r="H40" s="17">
        <f>(G40-G39)/G40</f>
        <v>9.0009000900079217E-4</v>
      </c>
      <c r="I40" s="4">
        <v>99.99</v>
      </c>
      <c r="J40" s="4">
        <f>SUMPRODUCT(D39:D40,C39:C40)/SUM(C39:C40)</f>
        <v>99.92680851063831</v>
      </c>
      <c r="K40" s="17">
        <f>(J40-J39)/J40</f>
        <v>2.6828146558338211E-4</v>
      </c>
      <c r="L40" s="68">
        <v>11</v>
      </c>
      <c r="M40" s="91"/>
      <c r="N40" s="119"/>
    </row>
    <row r="41" spans="1:14" x14ac:dyDescent="0.25">
      <c r="A41" s="21">
        <v>3</v>
      </c>
      <c r="B41" s="28">
        <v>43637</v>
      </c>
      <c r="C41" s="20">
        <f>30*300</f>
        <v>9000</v>
      </c>
      <c r="D41" s="20">
        <v>96</v>
      </c>
      <c r="E41" s="78">
        <v>96</v>
      </c>
      <c r="F41" s="78">
        <v>100</v>
      </c>
      <c r="G41" s="78">
        <v>96</v>
      </c>
      <c r="H41" s="75">
        <f>(G41-G40)/G41</f>
        <v>-4.1562499999999947E-2</v>
      </c>
      <c r="I41" s="78">
        <f>SUMPRODUCT(C41:C42,D41:D42)/SUM(C41:C42)</f>
        <v>96.013730483888821</v>
      </c>
      <c r="J41" s="78">
        <f>SUMPRODUCT(C39:C42,D39:D42)/SUM(C39:C42)</f>
        <v>96.55733790999237</v>
      </c>
      <c r="K41" s="75">
        <f>(J41-J40)/J41</f>
        <v>-3.4896059414840655E-2</v>
      </c>
      <c r="L41" s="81">
        <v>21</v>
      </c>
      <c r="M41" s="91"/>
      <c r="N41" s="119"/>
    </row>
    <row r="42" spans="1:14" x14ac:dyDescent="0.25">
      <c r="A42" s="21">
        <v>4</v>
      </c>
      <c r="B42" s="28">
        <v>43637</v>
      </c>
      <c r="C42" s="20">
        <v>31</v>
      </c>
      <c r="D42" s="20">
        <v>100</v>
      </c>
      <c r="E42" s="80"/>
      <c r="F42" s="80"/>
      <c r="G42" s="80"/>
      <c r="H42" s="77"/>
      <c r="I42" s="80"/>
      <c r="J42" s="80"/>
      <c r="K42" s="77"/>
      <c r="L42" s="82"/>
      <c r="M42" s="91"/>
      <c r="N42" s="119"/>
    </row>
    <row r="43" spans="1:14" x14ac:dyDescent="0.25">
      <c r="A43" s="13">
        <v>5</v>
      </c>
      <c r="B43" s="16">
        <v>43640</v>
      </c>
      <c r="C43" s="4">
        <v>310</v>
      </c>
      <c r="D43" s="4">
        <v>95</v>
      </c>
      <c r="E43" s="103">
        <v>95</v>
      </c>
      <c r="F43" s="103">
        <v>95</v>
      </c>
      <c r="G43" s="103">
        <v>95</v>
      </c>
      <c r="H43" s="102">
        <f>(G43-G41)/G43</f>
        <v>-1.0526315789473684E-2</v>
      </c>
      <c r="I43" s="103">
        <v>95</v>
      </c>
      <c r="J43" s="103">
        <f>SUMPRODUCT(D39:D44,C39:C44)/SUM(C39:C44)</f>
        <v>96.204791620565018</v>
      </c>
      <c r="K43" s="102">
        <f>(J43-J41)/J43</f>
        <v>-3.6645398164553617E-3</v>
      </c>
      <c r="L43" s="100">
        <v>13</v>
      </c>
      <c r="M43" s="91"/>
      <c r="N43" s="119"/>
    </row>
    <row r="44" spans="1:14" x14ac:dyDescent="0.25">
      <c r="A44" s="13">
        <v>6</v>
      </c>
      <c r="B44" s="16">
        <v>43640</v>
      </c>
      <c r="C44" s="4">
        <v>2759</v>
      </c>
      <c r="D44" s="4">
        <v>95</v>
      </c>
      <c r="E44" s="84"/>
      <c r="F44" s="84"/>
      <c r="G44" s="84"/>
      <c r="H44" s="86"/>
      <c r="I44" s="84"/>
      <c r="J44" s="84"/>
      <c r="K44" s="86"/>
      <c r="L44" s="101"/>
      <c r="M44" s="91"/>
      <c r="N44" s="119"/>
    </row>
    <row r="45" spans="1:14" x14ac:dyDescent="0.25">
      <c r="A45" s="21">
        <v>7</v>
      </c>
      <c r="B45" s="28">
        <v>43642</v>
      </c>
      <c r="C45" s="20">
        <v>1023</v>
      </c>
      <c r="D45" s="20">
        <v>105</v>
      </c>
      <c r="E45" s="78">
        <v>98</v>
      </c>
      <c r="F45" s="78">
        <v>105</v>
      </c>
      <c r="G45" s="78">
        <v>98</v>
      </c>
      <c r="H45" s="75">
        <f>(G45-G43)/G45</f>
        <v>3.0612244897959183E-2</v>
      </c>
      <c r="I45" s="78">
        <f>SUMPRODUCT(D45:D46,C45:C46)/SUM(C45:C46)</f>
        <v>98.340707964601776</v>
      </c>
      <c r="J45" s="78">
        <f>SUMPRODUCT(D39:D46,C39:C46)/SUM(C39:C46)</f>
        <v>97.503206362979029</v>
      </c>
      <c r="K45" s="75">
        <f>(J45-J43)/J45</f>
        <v>1.3316636353273868E-2</v>
      </c>
      <c r="L45" s="81">
        <v>15</v>
      </c>
      <c r="M45" s="91"/>
      <c r="N45" s="119"/>
    </row>
    <row r="46" spans="1:14" x14ac:dyDescent="0.25">
      <c r="A46" s="21">
        <v>8</v>
      </c>
      <c r="B46" s="28">
        <v>43642</v>
      </c>
      <c r="C46" s="20">
        <v>19995</v>
      </c>
      <c r="D46" s="20">
        <v>98</v>
      </c>
      <c r="E46" s="80"/>
      <c r="F46" s="80"/>
      <c r="G46" s="80"/>
      <c r="H46" s="77"/>
      <c r="I46" s="80"/>
      <c r="J46" s="80"/>
      <c r="K46" s="77"/>
      <c r="L46" s="82"/>
      <c r="M46" s="91"/>
      <c r="N46" s="119"/>
    </row>
    <row r="47" spans="1:14" x14ac:dyDescent="0.25">
      <c r="A47" s="13">
        <v>9</v>
      </c>
      <c r="B47" s="16">
        <v>43644</v>
      </c>
      <c r="C47" s="4">
        <f>800*30</f>
        <v>24000</v>
      </c>
      <c r="D47" s="4">
        <v>95.5</v>
      </c>
      <c r="E47" s="74">
        <v>95.5</v>
      </c>
      <c r="F47" s="74">
        <v>95.5</v>
      </c>
      <c r="G47" s="74">
        <v>95.5</v>
      </c>
      <c r="H47" s="73">
        <f>(G47-G45)/G47</f>
        <v>-2.6178010471204188E-2</v>
      </c>
      <c r="I47" s="74">
        <v>95.5</v>
      </c>
      <c r="J47" s="74">
        <f>SUMPRODUCT(D39:D47,C39:C47)/SUM(C39:C47)</f>
        <v>96.682430388390941</v>
      </c>
      <c r="K47" s="73">
        <f>(J47-J45)/J47</f>
        <v>-8.4894015519767253E-3</v>
      </c>
      <c r="L47" s="72">
        <v>5</v>
      </c>
      <c r="M47" s="92"/>
      <c r="N47" s="118"/>
    </row>
    <row r="48" spans="1:14" x14ac:dyDescent="0.25">
      <c r="A48" s="14"/>
      <c r="B48" s="27"/>
      <c r="C48" s="3"/>
      <c r="D48" s="3"/>
      <c r="E48" s="3"/>
      <c r="F48" s="3"/>
      <c r="G48" s="3"/>
      <c r="H48" s="18"/>
      <c r="I48" s="3"/>
      <c r="J48" s="3">
        <f>SUMPRODUCT(C39:C48,D39:D48)/SUM(C39:C48)</f>
        <v>96.682430388390941</v>
      </c>
      <c r="K48" s="18"/>
      <c r="L48" s="10"/>
      <c r="M48" s="3"/>
      <c r="N48" s="14"/>
    </row>
    <row r="49" spans="1:14" ht="15.75" customHeight="1" x14ac:dyDescent="0.25">
      <c r="A49" s="104" t="s">
        <v>74</v>
      </c>
      <c r="B49" s="104"/>
      <c r="C49" s="104"/>
      <c r="D49" s="104"/>
      <c r="E49" s="96" t="s">
        <v>74</v>
      </c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45" x14ac:dyDescent="0.25">
      <c r="A50" s="22" t="s">
        <v>56</v>
      </c>
      <c r="B50" s="23" t="s">
        <v>0</v>
      </c>
      <c r="C50" s="24" t="s">
        <v>1</v>
      </c>
      <c r="D50" s="24" t="s">
        <v>2</v>
      </c>
      <c r="E50" s="24" t="s">
        <v>57</v>
      </c>
      <c r="F50" s="24" t="s">
        <v>58</v>
      </c>
      <c r="G50" s="46" t="s">
        <v>61</v>
      </c>
      <c r="H50" s="25" t="s">
        <v>65</v>
      </c>
      <c r="I50" s="46" t="s">
        <v>59</v>
      </c>
      <c r="J50" s="46" t="s">
        <v>60</v>
      </c>
      <c r="K50" s="25" t="s">
        <v>64</v>
      </c>
      <c r="L50" s="67" t="s">
        <v>66</v>
      </c>
      <c r="M50" s="46" t="s">
        <v>63</v>
      </c>
      <c r="N50" s="22" t="s">
        <v>62</v>
      </c>
    </row>
    <row r="51" spans="1:14" x14ac:dyDescent="0.25">
      <c r="A51" s="12"/>
      <c r="B51" s="8"/>
      <c r="C51" s="7"/>
      <c r="D51" s="7"/>
      <c r="E51" s="7"/>
      <c r="F51" s="7"/>
      <c r="G51" s="7"/>
      <c r="H51" s="44"/>
      <c r="I51" s="7"/>
      <c r="J51" s="7"/>
      <c r="K51" s="44"/>
      <c r="L51" s="52"/>
      <c r="M51" s="94">
        <f>SUM(C51:C53)</f>
        <v>0</v>
      </c>
      <c r="N51" s="116">
        <f>COUNT(A51:A53)</f>
        <v>0</v>
      </c>
    </row>
    <row r="52" spans="1:14" x14ac:dyDescent="0.25">
      <c r="A52" s="13"/>
      <c r="B52" s="16"/>
      <c r="C52" s="4"/>
      <c r="D52" s="4"/>
      <c r="E52" s="4"/>
      <c r="F52" s="4"/>
      <c r="G52" s="4"/>
      <c r="H52" s="17"/>
      <c r="I52" s="4"/>
      <c r="J52" s="4"/>
      <c r="K52" s="17"/>
      <c r="L52" s="68"/>
      <c r="M52" s="94"/>
      <c r="N52" s="116"/>
    </row>
    <row r="53" spans="1:14" x14ac:dyDescent="0.25">
      <c r="A53" s="14"/>
      <c r="B53" s="27"/>
      <c r="C53" s="3"/>
      <c r="D53" s="3"/>
      <c r="E53" s="3"/>
      <c r="F53" s="3"/>
      <c r="G53" s="3"/>
      <c r="H53" s="18"/>
      <c r="I53" s="3"/>
      <c r="J53" s="3" t="e">
        <f>SUMPRODUCT(C51:C53,D51:D53)/SUM(C51:C53)</f>
        <v>#DIV/0!</v>
      </c>
      <c r="K53" s="18"/>
      <c r="L53" s="10"/>
      <c r="M53" s="3"/>
      <c r="N53" s="14"/>
    </row>
    <row r="54" spans="1:14" ht="15.75" customHeight="1" x14ac:dyDescent="0.25">
      <c r="A54" s="104" t="s">
        <v>75</v>
      </c>
      <c r="B54" s="104"/>
      <c r="C54" s="104"/>
      <c r="D54" s="104"/>
      <c r="E54" s="96" t="s">
        <v>75</v>
      </c>
      <c r="F54" s="96"/>
      <c r="G54" s="96"/>
      <c r="H54" s="96"/>
      <c r="I54" s="96"/>
      <c r="J54" s="96"/>
      <c r="K54" s="96"/>
      <c r="L54" s="96"/>
      <c r="M54" s="96"/>
      <c r="N54" s="96"/>
    </row>
    <row r="55" spans="1:14" ht="45" x14ac:dyDescent="0.25">
      <c r="A55" s="22" t="s">
        <v>56</v>
      </c>
      <c r="B55" s="23" t="s">
        <v>0</v>
      </c>
      <c r="C55" s="24" t="s">
        <v>1</v>
      </c>
      <c r="D55" s="24" t="s">
        <v>2</v>
      </c>
      <c r="E55" s="24" t="s">
        <v>57</v>
      </c>
      <c r="F55" s="24" t="s">
        <v>58</v>
      </c>
      <c r="G55" s="46" t="s">
        <v>61</v>
      </c>
      <c r="H55" s="25" t="s">
        <v>65</v>
      </c>
      <c r="I55" s="46" t="s">
        <v>59</v>
      </c>
      <c r="J55" s="46" t="s">
        <v>60</v>
      </c>
      <c r="K55" s="25" t="s">
        <v>64</v>
      </c>
      <c r="L55" s="67" t="s">
        <v>66</v>
      </c>
      <c r="M55" s="46" t="s">
        <v>63</v>
      </c>
      <c r="N55" s="22" t="s">
        <v>62</v>
      </c>
    </row>
    <row r="56" spans="1:14" x14ac:dyDescent="0.25">
      <c r="A56" s="12"/>
      <c r="B56" s="8"/>
      <c r="C56" s="7"/>
      <c r="D56" s="7"/>
      <c r="E56" s="7"/>
      <c r="F56" s="7"/>
      <c r="G56" s="7"/>
      <c r="H56" s="44"/>
      <c r="I56" s="7"/>
      <c r="J56" s="7"/>
      <c r="K56" s="44"/>
      <c r="L56" s="52"/>
      <c r="M56" s="94">
        <f>SUM(C56:C58)</f>
        <v>0</v>
      </c>
      <c r="N56" s="116">
        <f>COUNT(A56:A58)</f>
        <v>0</v>
      </c>
    </row>
    <row r="57" spans="1:14" x14ac:dyDescent="0.25">
      <c r="A57" s="13"/>
      <c r="B57" s="16"/>
      <c r="C57" s="4"/>
      <c r="D57" s="4"/>
      <c r="E57" s="4"/>
      <c r="F57" s="4"/>
      <c r="G57" s="4"/>
      <c r="H57" s="17"/>
      <c r="I57" s="4"/>
      <c r="J57" s="4"/>
      <c r="K57" s="17"/>
      <c r="L57" s="68"/>
      <c r="M57" s="94"/>
      <c r="N57" s="116"/>
    </row>
    <row r="58" spans="1:14" x14ac:dyDescent="0.25">
      <c r="A58" s="14"/>
      <c r="B58" s="27"/>
      <c r="C58" s="3"/>
      <c r="D58" s="3"/>
      <c r="E58" s="3"/>
      <c r="F58" s="3"/>
      <c r="G58" s="3"/>
      <c r="H58" s="18"/>
      <c r="I58" s="3"/>
      <c r="J58" s="3" t="e">
        <f>SUMPRODUCT(C56:C58,D56:D58)/SUM(C56:C58)</f>
        <v>#DIV/0!</v>
      </c>
      <c r="K58" s="18"/>
      <c r="L58" s="10"/>
      <c r="M58" s="3"/>
      <c r="N58" s="14"/>
    </row>
    <row r="59" spans="1:14" ht="15.75" customHeight="1" x14ac:dyDescent="0.25">
      <c r="A59" s="104" t="s">
        <v>76</v>
      </c>
      <c r="B59" s="104"/>
      <c r="C59" s="104"/>
      <c r="D59" s="104"/>
      <c r="E59" s="96" t="s">
        <v>76</v>
      </c>
      <c r="F59" s="96"/>
      <c r="G59" s="96"/>
      <c r="H59" s="96"/>
      <c r="I59" s="96"/>
      <c r="J59" s="96"/>
      <c r="K59" s="96"/>
      <c r="L59" s="96"/>
      <c r="M59" s="96"/>
      <c r="N59" s="96"/>
    </row>
    <row r="60" spans="1:14" ht="45" x14ac:dyDescent="0.25">
      <c r="A60" s="22" t="s">
        <v>56</v>
      </c>
      <c r="B60" s="23" t="s">
        <v>0</v>
      </c>
      <c r="C60" s="24" t="s">
        <v>1</v>
      </c>
      <c r="D60" s="24" t="s">
        <v>2</v>
      </c>
      <c r="E60" s="24" t="s">
        <v>57</v>
      </c>
      <c r="F60" s="24" t="s">
        <v>58</v>
      </c>
      <c r="G60" s="46" t="s">
        <v>61</v>
      </c>
      <c r="H60" s="25" t="s">
        <v>65</v>
      </c>
      <c r="I60" s="46" t="s">
        <v>59</v>
      </c>
      <c r="J60" s="46" t="s">
        <v>60</v>
      </c>
      <c r="K60" s="25" t="s">
        <v>64</v>
      </c>
      <c r="L60" s="67" t="s">
        <v>66</v>
      </c>
      <c r="M60" s="46" t="s">
        <v>63</v>
      </c>
      <c r="N60" s="22" t="s">
        <v>62</v>
      </c>
    </row>
    <row r="61" spans="1:14" x14ac:dyDescent="0.25">
      <c r="A61" s="12"/>
      <c r="B61" s="8"/>
      <c r="C61" s="7"/>
      <c r="D61" s="7"/>
      <c r="E61" s="7"/>
      <c r="F61" s="7"/>
      <c r="G61" s="7"/>
      <c r="H61" s="44"/>
      <c r="I61" s="7"/>
      <c r="J61" s="7"/>
      <c r="K61" s="44"/>
      <c r="L61" s="52"/>
      <c r="M61" s="94">
        <f>SUM(C61:C63)</f>
        <v>0</v>
      </c>
      <c r="N61" s="116">
        <f>COUNT(A61:A63)</f>
        <v>0</v>
      </c>
    </row>
    <row r="62" spans="1:14" x14ac:dyDescent="0.25">
      <c r="A62" s="13"/>
      <c r="B62" s="16"/>
      <c r="C62" s="4"/>
      <c r="D62" s="4"/>
      <c r="E62" s="4"/>
      <c r="F62" s="4"/>
      <c r="G62" s="4"/>
      <c r="H62" s="17"/>
      <c r="I62" s="4"/>
      <c r="J62" s="4"/>
      <c r="K62" s="17"/>
      <c r="L62" s="68"/>
      <c r="M62" s="94"/>
      <c r="N62" s="116"/>
    </row>
    <row r="63" spans="1:14" x14ac:dyDescent="0.25">
      <c r="A63" s="14"/>
      <c r="B63" s="27"/>
      <c r="C63" s="3"/>
      <c r="D63" s="3"/>
      <c r="E63" s="3"/>
      <c r="F63" s="3"/>
      <c r="G63" s="3"/>
      <c r="H63" s="18"/>
      <c r="I63" s="3"/>
      <c r="J63" s="3" t="e">
        <f>SUMPRODUCT(C61:C63,D61:D63)/SUM(C61:C63)</f>
        <v>#DIV/0!</v>
      </c>
      <c r="K63" s="18"/>
      <c r="L63" s="10"/>
      <c r="M63" s="3"/>
      <c r="N63" s="14"/>
    </row>
    <row r="64" spans="1:14" ht="15.75" customHeight="1" x14ac:dyDescent="0.25">
      <c r="A64" s="104" t="s">
        <v>77</v>
      </c>
      <c r="B64" s="104"/>
      <c r="C64" s="104"/>
      <c r="D64" s="104"/>
      <c r="E64" s="96" t="s">
        <v>77</v>
      </c>
      <c r="F64" s="96"/>
      <c r="G64" s="96"/>
      <c r="H64" s="96"/>
      <c r="I64" s="96"/>
      <c r="J64" s="96"/>
      <c r="K64" s="96"/>
      <c r="L64" s="96"/>
      <c r="M64" s="96"/>
      <c r="N64" s="96"/>
    </row>
    <row r="65" spans="1:14" ht="45" x14ac:dyDescent="0.25">
      <c r="A65" s="22" t="s">
        <v>56</v>
      </c>
      <c r="B65" s="23" t="s">
        <v>0</v>
      </c>
      <c r="C65" s="24" t="s">
        <v>1</v>
      </c>
      <c r="D65" s="24" t="s">
        <v>2</v>
      </c>
      <c r="E65" s="24" t="s">
        <v>57</v>
      </c>
      <c r="F65" s="24" t="s">
        <v>58</v>
      </c>
      <c r="G65" s="46" t="s">
        <v>61</v>
      </c>
      <c r="H65" s="25" t="s">
        <v>65</v>
      </c>
      <c r="I65" s="46" t="s">
        <v>59</v>
      </c>
      <c r="J65" s="46" t="s">
        <v>60</v>
      </c>
      <c r="K65" s="25" t="s">
        <v>64</v>
      </c>
      <c r="L65" s="67" t="s">
        <v>66</v>
      </c>
      <c r="M65" s="46" t="s">
        <v>63</v>
      </c>
      <c r="N65" s="22" t="s">
        <v>62</v>
      </c>
    </row>
    <row r="66" spans="1:14" x14ac:dyDescent="0.25">
      <c r="A66" s="12"/>
      <c r="B66" s="8"/>
      <c r="C66" s="7"/>
      <c r="D66" s="7"/>
      <c r="E66" s="7"/>
      <c r="F66" s="7"/>
      <c r="G66" s="7"/>
      <c r="H66" s="44"/>
      <c r="I66" s="7"/>
      <c r="J66" s="7"/>
      <c r="K66" s="44"/>
      <c r="L66" s="52"/>
      <c r="M66" s="94">
        <f>SUM(C66:C68)</f>
        <v>0</v>
      </c>
      <c r="N66" s="116">
        <f>COUNT(A66:A68)</f>
        <v>0</v>
      </c>
    </row>
    <row r="67" spans="1:14" x14ac:dyDescent="0.25">
      <c r="A67" s="13"/>
      <c r="B67" s="16"/>
      <c r="C67" s="4"/>
      <c r="D67" s="4"/>
      <c r="E67" s="4"/>
      <c r="F67" s="4"/>
      <c r="G67" s="4"/>
      <c r="H67" s="17"/>
      <c r="I67" s="4"/>
      <c r="J67" s="4"/>
      <c r="K67" s="17"/>
      <c r="L67" s="68"/>
      <c r="M67" s="94"/>
      <c r="N67" s="116"/>
    </row>
    <row r="68" spans="1:14" x14ac:dyDescent="0.25">
      <c r="A68" s="14"/>
      <c r="B68" s="27"/>
      <c r="C68" s="3"/>
      <c r="D68" s="3"/>
      <c r="E68" s="3"/>
      <c r="F68" s="3"/>
      <c r="G68" s="3"/>
      <c r="H68" s="18"/>
      <c r="I68" s="3"/>
      <c r="J68" s="3" t="e">
        <f>SUMPRODUCT(C66:C68,D66:D68)/SUM(C66:C68)</f>
        <v>#DIV/0!</v>
      </c>
      <c r="K68" s="18"/>
      <c r="L68" s="10"/>
      <c r="M68" s="3"/>
      <c r="N68" s="14"/>
    </row>
    <row r="69" spans="1:14" ht="15.75" customHeight="1" x14ac:dyDescent="0.25">
      <c r="A69" s="104" t="s">
        <v>78</v>
      </c>
      <c r="B69" s="104"/>
      <c r="C69" s="104"/>
      <c r="D69" s="104"/>
      <c r="E69" s="96" t="s">
        <v>78</v>
      </c>
      <c r="F69" s="96"/>
      <c r="G69" s="96"/>
      <c r="H69" s="96"/>
      <c r="I69" s="96"/>
      <c r="J69" s="96"/>
      <c r="K69" s="96"/>
      <c r="L69" s="96"/>
      <c r="M69" s="96"/>
      <c r="N69" s="96"/>
    </row>
    <row r="70" spans="1:14" ht="45" x14ac:dyDescent="0.25">
      <c r="A70" s="22" t="s">
        <v>56</v>
      </c>
      <c r="B70" s="23" t="s">
        <v>0</v>
      </c>
      <c r="C70" s="24" t="s">
        <v>1</v>
      </c>
      <c r="D70" s="24" t="s">
        <v>2</v>
      </c>
      <c r="E70" s="24" t="s">
        <v>57</v>
      </c>
      <c r="F70" s="24" t="s">
        <v>58</v>
      </c>
      <c r="G70" s="46" t="s">
        <v>61</v>
      </c>
      <c r="H70" s="25" t="s">
        <v>65</v>
      </c>
      <c r="I70" s="46" t="s">
        <v>59</v>
      </c>
      <c r="J70" s="46" t="s">
        <v>60</v>
      </c>
      <c r="K70" s="25" t="s">
        <v>64</v>
      </c>
      <c r="L70" s="67" t="s">
        <v>66</v>
      </c>
      <c r="M70" s="46" t="s">
        <v>63</v>
      </c>
      <c r="N70" s="22" t="s">
        <v>62</v>
      </c>
    </row>
    <row r="71" spans="1:14" x14ac:dyDescent="0.25">
      <c r="A71" s="12"/>
      <c r="B71" s="8"/>
      <c r="C71" s="7"/>
      <c r="D71" s="7"/>
      <c r="E71" s="7"/>
      <c r="F71" s="7"/>
      <c r="G71" s="7"/>
      <c r="H71" s="44"/>
      <c r="I71" s="7"/>
      <c r="J71" s="7"/>
      <c r="K71" s="44"/>
      <c r="L71" s="52"/>
      <c r="M71" s="94">
        <f>SUM(C71:C73)</f>
        <v>0</v>
      </c>
      <c r="N71" s="116">
        <f>COUNT(A71:A73)</f>
        <v>0</v>
      </c>
    </row>
    <row r="72" spans="1:14" x14ac:dyDescent="0.25">
      <c r="A72" s="13"/>
      <c r="B72" s="16"/>
      <c r="C72" s="4"/>
      <c r="D72" s="4"/>
      <c r="E72" s="4"/>
      <c r="F72" s="4"/>
      <c r="G72" s="4"/>
      <c r="H72" s="17"/>
      <c r="I72" s="4"/>
      <c r="J72" s="4"/>
      <c r="K72" s="17"/>
      <c r="L72" s="68"/>
      <c r="M72" s="94"/>
      <c r="N72" s="116"/>
    </row>
    <row r="73" spans="1:14" x14ac:dyDescent="0.25">
      <c r="A73" s="14"/>
      <c r="B73" s="27"/>
      <c r="C73" s="3"/>
      <c r="D73" s="3"/>
      <c r="E73" s="3"/>
      <c r="F73" s="3"/>
      <c r="G73" s="3"/>
      <c r="H73" s="18"/>
      <c r="I73" s="3"/>
      <c r="J73" s="3" t="e">
        <f>SUMPRODUCT(C71:C73,D71:D73)/SUM(C71:C73)</f>
        <v>#DIV/0!</v>
      </c>
      <c r="K73" s="18"/>
      <c r="L73" s="10"/>
      <c r="M73" s="3"/>
      <c r="N73" s="14"/>
    </row>
  </sheetData>
  <mergeCells count="82">
    <mergeCell ref="G45:G46"/>
    <mergeCell ref="F45:F46"/>
    <mergeCell ref="E45:E46"/>
    <mergeCell ref="N39:N47"/>
    <mergeCell ref="M39:M47"/>
    <mergeCell ref="L45:L46"/>
    <mergeCell ref="K45:K46"/>
    <mergeCell ref="J45:J46"/>
    <mergeCell ref="I45:I46"/>
    <mergeCell ref="H45:H46"/>
    <mergeCell ref="I43:I44"/>
    <mergeCell ref="I41:I42"/>
    <mergeCell ref="H43:H44"/>
    <mergeCell ref="H41:H42"/>
    <mergeCell ref="G43:G44"/>
    <mergeCell ref="G41:G42"/>
    <mergeCell ref="M71:M72"/>
    <mergeCell ref="N71:N72"/>
    <mergeCell ref="M56:M57"/>
    <mergeCell ref="N56:N57"/>
    <mergeCell ref="A64:D64"/>
    <mergeCell ref="E64:N64"/>
    <mergeCell ref="M66:M67"/>
    <mergeCell ref="N66:N67"/>
    <mergeCell ref="A69:D69"/>
    <mergeCell ref="E69:N69"/>
    <mergeCell ref="A59:D59"/>
    <mergeCell ref="E59:N59"/>
    <mergeCell ref="M61:M62"/>
    <mergeCell ref="N61:N62"/>
    <mergeCell ref="A49:D49"/>
    <mergeCell ref="E49:N49"/>
    <mergeCell ref="M51:M52"/>
    <mergeCell ref="N51:N52"/>
    <mergeCell ref="A54:D54"/>
    <mergeCell ref="E54:N54"/>
    <mergeCell ref="M17:M18"/>
    <mergeCell ref="N17:N18"/>
    <mergeCell ref="A25:D25"/>
    <mergeCell ref="E25:N25"/>
    <mergeCell ref="M27:M28"/>
    <mergeCell ref="N27:N28"/>
    <mergeCell ref="A30:D30"/>
    <mergeCell ref="E30:N30"/>
    <mergeCell ref="L32:L33"/>
    <mergeCell ref="K32:K33"/>
    <mergeCell ref="J32:J33"/>
    <mergeCell ref="I32:I33"/>
    <mergeCell ref="H32:H33"/>
    <mergeCell ref="G32:G33"/>
    <mergeCell ref="N22:N23"/>
    <mergeCell ref="M22:M23"/>
    <mergeCell ref="J43:J44"/>
    <mergeCell ref="J41:J42"/>
    <mergeCell ref="A1:D4"/>
    <mergeCell ref="E1:N4"/>
    <mergeCell ref="A5:D5"/>
    <mergeCell ref="E5:N5"/>
    <mergeCell ref="M7:M8"/>
    <mergeCell ref="N7:N8"/>
    <mergeCell ref="F32:F33"/>
    <mergeCell ref="E32:E33"/>
    <mergeCell ref="N32:N35"/>
    <mergeCell ref="M32:M35"/>
    <mergeCell ref="A20:D20"/>
    <mergeCell ref="E20:N20"/>
    <mergeCell ref="F43:F44"/>
    <mergeCell ref="F41:F42"/>
    <mergeCell ref="E43:E44"/>
    <mergeCell ref="E41:E42"/>
    <mergeCell ref="A10:D10"/>
    <mergeCell ref="E10:N10"/>
    <mergeCell ref="L43:L44"/>
    <mergeCell ref="L41:L42"/>
    <mergeCell ref="K43:K44"/>
    <mergeCell ref="K41:K42"/>
    <mergeCell ref="M12:M13"/>
    <mergeCell ref="N12:N13"/>
    <mergeCell ref="A15:D15"/>
    <mergeCell ref="E15:N15"/>
    <mergeCell ref="A37:D37"/>
    <mergeCell ref="E37:N37"/>
  </mergeCells>
  <pageMargins left="0.7" right="0.7" top="0.75" bottom="0.75" header="0.3" footer="0.3"/>
  <pageSetup orientation="portrait" r:id="rId1"/>
  <ignoredErrors>
    <ignoredError sqref="A1:XFD5 A20:XFD20 A10:XFD10 A9:I9 K9:XFD9 A15:XFD15 A14:I14 K14:XFD14 A19:I19 K19:XFD19 A25:XFD25 A24:I24 K24:XFD24 A29:I29 K29:XFD29 A37:XFD38 A36:I36 K36:XFD36 A49:XFD49 A48:I48 K48:XFD48 A54:XFD54 A53:I53 K53:XFD53 A59:XFD59 A58:I58 K58:XFD58 A64:XFD64 A63:I63 K63:XFD63 A69:XFD69 A68:I68 K68:XFD68 A74:XFD1048576 A73:I73 K73:XFD73 M27:XFD28 M17:XFD18 M22:XFD22 A30:XFD30 M32:XFD32 O34:XFD34 A7:XFD8 A6:F6 O6:XFD6 A12:XFD13 A11:F11 O11:XFD11 A16:F16 O16:XFD16 A21:F21 O21:XFD21 A26:F26 O26:XFD26 A31:F31 O31:XFD31 A51:XFD52 A50:F50 O50:XFD50 A56:XFD57 A55:F55 O55:XFD55 A61:XFD62 A60:F60 O60:XFD60 A66:XFD67 A65:F65 O65:XFD65 A71:XFD72 A70:F70 O70:XFD70 M39:XFD39 O40:XFD40" formulaRange="1"/>
  </ignoredError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zoomScale="85" zoomScaleNormal="85" workbookViewId="0">
      <pane xSplit="4" ySplit="4" topLeftCell="E5" activePane="bottomRight" state="frozen"/>
      <selection pane="topRight" activeCell="F1" sqref="F1"/>
      <selection pane="bottomLeft" activeCell="A5" sqref="A5"/>
      <selection pane="bottomRight" sqref="A1:D4"/>
    </sheetView>
  </sheetViews>
  <sheetFormatPr defaultRowHeight="15" x14ac:dyDescent="0.25"/>
  <cols>
    <col min="1" max="1" width="8.140625" style="9" customWidth="1"/>
    <col min="2" max="2" width="14.85546875" style="5" bestFit="1" customWidth="1"/>
    <col min="3" max="3" width="21.5703125" style="2" customWidth="1"/>
    <col min="4" max="4" width="27.140625" style="2" customWidth="1"/>
    <col min="5" max="5" width="10.42578125" style="2" customWidth="1"/>
    <col min="6" max="6" width="10.85546875" style="2" customWidth="1"/>
    <col min="7" max="7" width="15.85546875" style="2" customWidth="1"/>
    <col min="8" max="8" width="17.140625" style="66" customWidth="1"/>
    <col min="9" max="9" width="17" style="2" customWidth="1"/>
    <col min="10" max="10" width="12.5703125" style="2" customWidth="1"/>
    <col min="11" max="11" width="17.7109375" style="66" customWidth="1"/>
    <col min="12" max="12" width="15" style="11" customWidth="1"/>
    <col min="13" max="13" width="14" style="2" customWidth="1"/>
    <col min="14" max="14" width="18" style="2" customWidth="1"/>
    <col min="15" max="16384" width="9.140625" style="1"/>
  </cols>
  <sheetData>
    <row r="1" spans="1:14" x14ac:dyDescent="0.25">
      <c r="A1" s="105" t="s">
        <v>93</v>
      </c>
      <c r="B1" s="106"/>
      <c r="C1" s="106"/>
      <c r="D1" s="107"/>
      <c r="E1" s="114" t="s">
        <v>94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79</v>
      </c>
      <c r="B5" s="104"/>
      <c r="C5" s="104"/>
      <c r="D5" s="104"/>
      <c r="E5" s="96" t="s">
        <v>79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25" t="s">
        <v>65</v>
      </c>
      <c r="I6" s="46" t="s">
        <v>59</v>
      </c>
      <c r="J6" s="46" t="s">
        <v>60</v>
      </c>
      <c r="K6" s="25" t="s">
        <v>64</v>
      </c>
      <c r="L6" s="67" t="s">
        <v>66</v>
      </c>
      <c r="M6" s="46" t="s">
        <v>63</v>
      </c>
      <c r="N6" s="22" t="s">
        <v>62</v>
      </c>
    </row>
    <row r="7" spans="1:14" x14ac:dyDescent="0.25">
      <c r="A7" s="12"/>
      <c r="B7" s="8"/>
      <c r="C7" s="7"/>
      <c r="D7" s="7"/>
      <c r="E7" s="7"/>
      <c r="F7" s="7"/>
      <c r="G7" s="7"/>
      <c r="H7" s="63"/>
      <c r="I7" s="7"/>
      <c r="J7" s="7"/>
      <c r="K7" s="63"/>
      <c r="L7" s="52"/>
      <c r="M7" s="94">
        <f>SUM(C7:C9)</f>
        <v>0</v>
      </c>
      <c r="N7" s="94">
        <f>COUNT(A7:A9)</f>
        <v>0</v>
      </c>
    </row>
    <row r="8" spans="1:14" x14ac:dyDescent="0.25">
      <c r="A8" s="13"/>
      <c r="B8" s="16"/>
      <c r="C8" s="4"/>
      <c r="D8" s="4"/>
      <c r="E8" s="4"/>
      <c r="F8" s="4"/>
      <c r="G8" s="4"/>
      <c r="H8" s="64"/>
      <c r="I8" s="4"/>
      <c r="J8" s="4"/>
      <c r="K8" s="64"/>
      <c r="L8" s="68"/>
      <c r="M8" s="94"/>
      <c r="N8" s="94"/>
    </row>
    <row r="9" spans="1:14" x14ac:dyDescent="0.25">
      <c r="A9" s="14"/>
      <c r="B9" s="27"/>
      <c r="C9" s="3"/>
      <c r="D9" s="3"/>
      <c r="E9" s="3"/>
      <c r="F9" s="3"/>
      <c r="G9" s="3"/>
      <c r="H9" s="65"/>
      <c r="I9" s="3"/>
      <c r="J9" s="3" t="e">
        <f>SUMPRODUCT(C7:C9,D7:D9)/SUM(C7:C9)</f>
        <v>#DIV/0!</v>
      </c>
      <c r="K9" s="65"/>
      <c r="L9" s="10"/>
      <c r="M9" s="3"/>
      <c r="N9" s="3"/>
    </row>
    <row r="10" spans="1:14" ht="15.75" customHeight="1" x14ac:dyDescent="0.25">
      <c r="A10" s="104" t="s">
        <v>80</v>
      </c>
      <c r="B10" s="104"/>
      <c r="C10" s="104"/>
      <c r="D10" s="104"/>
      <c r="E10" s="96" t="s">
        <v>80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45" x14ac:dyDescent="0.25">
      <c r="A11" s="22" t="s">
        <v>56</v>
      </c>
      <c r="B11" s="23" t="s">
        <v>0</v>
      </c>
      <c r="C11" s="24" t="s">
        <v>1</v>
      </c>
      <c r="D11" s="24" t="s">
        <v>2</v>
      </c>
      <c r="E11" s="24" t="s">
        <v>57</v>
      </c>
      <c r="F11" s="24" t="s">
        <v>58</v>
      </c>
      <c r="G11" s="46" t="s">
        <v>61</v>
      </c>
      <c r="H11" s="25" t="s">
        <v>65</v>
      </c>
      <c r="I11" s="46" t="s">
        <v>59</v>
      </c>
      <c r="J11" s="46" t="s">
        <v>60</v>
      </c>
      <c r="K11" s="25" t="s">
        <v>64</v>
      </c>
      <c r="L11" s="67" t="s">
        <v>66</v>
      </c>
      <c r="M11" s="46" t="s">
        <v>63</v>
      </c>
      <c r="N11" s="22" t="s">
        <v>62</v>
      </c>
    </row>
    <row r="12" spans="1:14" x14ac:dyDescent="0.25">
      <c r="A12" s="12"/>
      <c r="B12" s="8"/>
      <c r="C12" s="7"/>
      <c r="D12" s="7"/>
      <c r="E12" s="7"/>
      <c r="F12" s="7"/>
      <c r="G12" s="7"/>
      <c r="H12" s="63"/>
      <c r="I12" s="7"/>
      <c r="J12" s="7"/>
      <c r="K12" s="63"/>
      <c r="L12" s="52"/>
      <c r="M12" s="94">
        <f>SUM(C12:C14)</f>
        <v>0</v>
      </c>
      <c r="N12" s="94">
        <f>COUNT(A12:A14)</f>
        <v>0</v>
      </c>
    </row>
    <row r="13" spans="1:14" x14ac:dyDescent="0.25">
      <c r="A13" s="13"/>
      <c r="B13" s="16"/>
      <c r="C13" s="4"/>
      <c r="D13" s="4"/>
      <c r="E13" s="4"/>
      <c r="F13" s="4"/>
      <c r="G13" s="4"/>
      <c r="H13" s="64"/>
      <c r="I13" s="4"/>
      <c r="J13" s="4"/>
      <c r="K13" s="64"/>
      <c r="L13" s="68"/>
      <c r="M13" s="94"/>
      <c r="N13" s="94"/>
    </row>
    <row r="14" spans="1:14" x14ac:dyDescent="0.25">
      <c r="A14" s="14"/>
      <c r="B14" s="27"/>
      <c r="C14" s="3"/>
      <c r="D14" s="3"/>
      <c r="E14" s="3"/>
      <c r="F14" s="3"/>
      <c r="G14" s="3"/>
      <c r="H14" s="65"/>
      <c r="I14" s="3"/>
      <c r="J14" s="3" t="e">
        <f>SUMPRODUCT(C12:C14,D12:D14)/SUM(C12:C14)</f>
        <v>#DIV/0!</v>
      </c>
      <c r="K14" s="65"/>
      <c r="L14" s="10"/>
      <c r="M14" s="3"/>
      <c r="N14" s="3"/>
    </row>
    <row r="15" spans="1:14" ht="15.75" customHeight="1" x14ac:dyDescent="0.25">
      <c r="A15" s="104" t="s">
        <v>81</v>
      </c>
      <c r="B15" s="104"/>
      <c r="C15" s="104"/>
      <c r="D15" s="104"/>
      <c r="E15" s="96" t="s">
        <v>81</v>
      </c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45" x14ac:dyDescent="0.25">
      <c r="A16" s="22" t="s">
        <v>56</v>
      </c>
      <c r="B16" s="23" t="s">
        <v>0</v>
      </c>
      <c r="C16" s="24" t="s">
        <v>1</v>
      </c>
      <c r="D16" s="24" t="s">
        <v>2</v>
      </c>
      <c r="E16" s="24" t="s">
        <v>57</v>
      </c>
      <c r="F16" s="24" t="s">
        <v>58</v>
      </c>
      <c r="G16" s="46" t="s">
        <v>61</v>
      </c>
      <c r="H16" s="25" t="s">
        <v>65</v>
      </c>
      <c r="I16" s="46" t="s">
        <v>59</v>
      </c>
      <c r="J16" s="46" t="s">
        <v>60</v>
      </c>
      <c r="K16" s="25" t="s">
        <v>64</v>
      </c>
      <c r="L16" s="67" t="s">
        <v>66</v>
      </c>
      <c r="M16" s="46" t="s">
        <v>63</v>
      </c>
      <c r="N16" s="22" t="s">
        <v>62</v>
      </c>
    </row>
    <row r="17" spans="1:14" x14ac:dyDescent="0.25">
      <c r="A17" s="12">
        <v>1</v>
      </c>
      <c r="B17" s="8">
        <v>43635</v>
      </c>
      <c r="C17" s="7">
        <v>7820</v>
      </c>
      <c r="D17" s="7">
        <v>99</v>
      </c>
      <c r="E17" s="7">
        <v>99</v>
      </c>
      <c r="F17" s="7">
        <v>99</v>
      </c>
      <c r="G17" s="7">
        <v>99</v>
      </c>
      <c r="H17" s="63" t="s">
        <v>97</v>
      </c>
      <c r="I17" s="7">
        <v>99</v>
      </c>
      <c r="J17" s="7">
        <v>99</v>
      </c>
      <c r="K17" s="63" t="s">
        <v>97</v>
      </c>
      <c r="L17" s="52">
        <v>6</v>
      </c>
      <c r="M17" s="94">
        <f>SUM(C17:C19)</f>
        <v>7820</v>
      </c>
      <c r="N17" s="94">
        <f>COUNT(A17:A19)</f>
        <v>1</v>
      </c>
    </row>
    <row r="18" spans="1:14" x14ac:dyDescent="0.25">
      <c r="A18" s="13"/>
      <c r="B18" s="16"/>
      <c r="C18" s="4"/>
      <c r="D18" s="4"/>
      <c r="E18" s="4"/>
      <c r="F18" s="4"/>
      <c r="G18" s="4"/>
      <c r="H18" s="64"/>
      <c r="I18" s="4"/>
      <c r="J18" s="4"/>
      <c r="K18" s="64"/>
      <c r="L18" s="68"/>
      <c r="M18" s="94"/>
      <c r="N18" s="94"/>
    </row>
    <row r="19" spans="1:14" x14ac:dyDescent="0.25">
      <c r="A19" s="14"/>
      <c r="B19" s="27"/>
      <c r="C19" s="3"/>
      <c r="D19" s="3"/>
      <c r="E19" s="3"/>
      <c r="F19" s="3"/>
      <c r="G19" s="3"/>
      <c r="H19" s="65"/>
      <c r="I19" s="3"/>
      <c r="J19" s="3">
        <f>SUMPRODUCT(C17:C19,D17:D19)/SUM(C17:C19)</f>
        <v>99</v>
      </c>
      <c r="K19" s="65"/>
      <c r="L19" s="10"/>
      <c r="M19" s="3"/>
      <c r="N19" s="3"/>
    </row>
    <row r="20" spans="1:14" ht="15.75" customHeight="1" x14ac:dyDescent="0.25">
      <c r="A20" s="104" t="s">
        <v>82</v>
      </c>
      <c r="B20" s="104"/>
      <c r="C20" s="104"/>
      <c r="D20" s="104"/>
      <c r="E20" s="96" t="s">
        <v>82</v>
      </c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45" x14ac:dyDescent="0.25">
      <c r="A21" s="22" t="s">
        <v>56</v>
      </c>
      <c r="B21" s="23" t="s">
        <v>0</v>
      </c>
      <c r="C21" s="24" t="s">
        <v>1</v>
      </c>
      <c r="D21" s="24" t="s">
        <v>2</v>
      </c>
      <c r="E21" s="24" t="s">
        <v>57</v>
      </c>
      <c r="F21" s="24" t="s">
        <v>58</v>
      </c>
      <c r="G21" s="46" t="s">
        <v>61</v>
      </c>
      <c r="H21" s="25" t="s">
        <v>65</v>
      </c>
      <c r="I21" s="46" t="s">
        <v>59</v>
      </c>
      <c r="J21" s="46" t="s">
        <v>60</v>
      </c>
      <c r="K21" s="25" t="s">
        <v>64</v>
      </c>
      <c r="L21" s="67" t="s">
        <v>66</v>
      </c>
      <c r="M21" s="46" t="s">
        <v>63</v>
      </c>
      <c r="N21" s="22" t="s">
        <v>62</v>
      </c>
    </row>
    <row r="22" spans="1:14" x14ac:dyDescent="0.25">
      <c r="A22" s="12"/>
      <c r="B22" s="8"/>
      <c r="C22" s="7"/>
      <c r="D22" s="7"/>
      <c r="E22" s="7"/>
      <c r="F22" s="7"/>
      <c r="G22" s="7"/>
      <c r="H22" s="63"/>
      <c r="I22" s="7"/>
      <c r="J22" s="7"/>
      <c r="K22" s="63"/>
      <c r="L22" s="52"/>
      <c r="M22" s="94">
        <f>SUM(C22:C24)</f>
        <v>0</v>
      </c>
      <c r="N22" s="94">
        <f>COUNT(A22:A24)</f>
        <v>0</v>
      </c>
    </row>
    <row r="23" spans="1:14" x14ac:dyDescent="0.25">
      <c r="A23" s="13"/>
      <c r="B23" s="16"/>
      <c r="C23" s="4"/>
      <c r="D23" s="4"/>
      <c r="E23" s="4"/>
      <c r="F23" s="4"/>
      <c r="G23" s="4"/>
      <c r="H23" s="64"/>
      <c r="I23" s="4"/>
      <c r="J23" s="4"/>
      <c r="K23" s="64"/>
      <c r="L23" s="68"/>
      <c r="M23" s="94"/>
      <c r="N23" s="94"/>
    </row>
    <row r="24" spans="1:14" x14ac:dyDescent="0.25">
      <c r="A24" s="14"/>
      <c r="B24" s="27"/>
      <c r="C24" s="3"/>
      <c r="D24" s="3"/>
      <c r="E24" s="3"/>
      <c r="F24" s="3"/>
      <c r="G24" s="3"/>
      <c r="H24" s="65"/>
      <c r="I24" s="3"/>
      <c r="J24" s="3" t="e">
        <f>SUMPRODUCT(C22:C24,D22:D24)/SUM(C22:C24)</f>
        <v>#DIV/0!</v>
      </c>
      <c r="K24" s="65"/>
      <c r="L24" s="10"/>
      <c r="M24" s="3"/>
      <c r="N24" s="3"/>
    </row>
  </sheetData>
  <mergeCells count="18">
    <mergeCell ref="M17:M18"/>
    <mergeCell ref="N17:N18"/>
    <mergeCell ref="A20:D20"/>
    <mergeCell ref="E20:N20"/>
    <mergeCell ref="M22:M23"/>
    <mergeCell ref="N22:N23"/>
    <mergeCell ref="A10:D10"/>
    <mergeCell ref="E10:N10"/>
    <mergeCell ref="M12:M13"/>
    <mergeCell ref="N12:N13"/>
    <mergeCell ref="A15:D15"/>
    <mergeCell ref="E15:N15"/>
    <mergeCell ref="A1:D4"/>
    <mergeCell ref="E1:N4"/>
    <mergeCell ref="A5:D5"/>
    <mergeCell ref="E5:N5"/>
    <mergeCell ref="M7:M8"/>
    <mergeCell ref="N7:N8"/>
  </mergeCells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"/>
  <sheetViews>
    <sheetView zoomScale="85" zoomScaleNormal="85" workbookViewId="0">
      <pane xSplit="4" ySplit="4" topLeftCell="E5" activePane="bottomRight" state="frozen"/>
      <selection pane="topRight" activeCell="F1" sqref="F1"/>
      <selection pane="bottomLeft" activeCell="A5" sqref="A5"/>
      <selection pane="bottomRight" sqref="A1:D4"/>
    </sheetView>
  </sheetViews>
  <sheetFormatPr defaultRowHeight="15" x14ac:dyDescent="0.25"/>
  <cols>
    <col min="1" max="1" width="8.140625" style="9" customWidth="1"/>
    <col min="2" max="2" width="14.85546875" style="5" bestFit="1" customWidth="1"/>
    <col min="3" max="3" width="25.28515625" style="2" customWidth="1"/>
    <col min="4" max="4" width="22.5703125" style="2" customWidth="1"/>
    <col min="5" max="5" width="10.42578125" style="2" customWidth="1"/>
    <col min="6" max="6" width="11" style="2" customWidth="1"/>
    <col min="7" max="7" width="15.5703125" style="2" customWidth="1"/>
    <col min="8" max="8" width="19" style="19" customWidth="1"/>
    <col min="9" max="9" width="16.5703125" style="2" customWidth="1"/>
    <col min="10" max="10" width="14.85546875" style="2" customWidth="1"/>
    <col min="11" max="11" width="15.5703125" style="19" customWidth="1"/>
    <col min="12" max="12" width="13.85546875" style="11" customWidth="1"/>
    <col min="13" max="13" width="14.85546875" style="2" customWidth="1"/>
    <col min="14" max="14" width="18.5703125" style="2" customWidth="1"/>
    <col min="15" max="16384" width="9.140625" style="1"/>
  </cols>
  <sheetData>
    <row r="1" spans="1:14" x14ac:dyDescent="0.25">
      <c r="A1" s="105" t="s">
        <v>95</v>
      </c>
      <c r="B1" s="106"/>
      <c r="C1" s="106"/>
      <c r="D1" s="107"/>
      <c r="E1" s="114" t="s">
        <v>96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83</v>
      </c>
      <c r="B5" s="104"/>
      <c r="C5" s="104"/>
      <c r="D5" s="104"/>
      <c r="E5" s="96" t="s">
        <v>83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25" t="s">
        <v>65</v>
      </c>
      <c r="I6" s="46" t="s">
        <v>59</v>
      </c>
      <c r="J6" s="46" t="s">
        <v>60</v>
      </c>
      <c r="K6" s="25" t="s">
        <v>64</v>
      </c>
      <c r="L6" s="67" t="s">
        <v>66</v>
      </c>
      <c r="M6" s="46" t="s">
        <v>63</v>
      </c>
      <c r="N6" s="22" t="s">
        <v>62</v>
      </c>
    </row>
    <row r="7" spans="1:14" x14ac:dyDescent="0.25">
      <c r="A7" s="12"/>
      <c r="B7" s="8"/>
      <c r="C7" s="7"/>
      <c r="D7" s="7"/>
      <c r="E7" s="7"/>
      <c r="F7" s="7"/>
      <c r="G7" s="7"/>
      <c r="H7" s="44"/>
      <c r="I7" s="7"/>
      <c r="J7" s="7"/>
      <c r="K7" s="44"/>
      <c r="L7" s="52"/>
      <c r="M7" s="94">
        <f>SUM(C7:C9)</f>
        <v>0</v>
      </c>
      <c r="N7" s="94">
        <f>COUNT(A7:A9)</f>
        <v>0</v>
      </c>
    </row>
    <row r="8" spans="1:14" x14ac:dyDescent="0.25">
      <c r="A8" s="13"/>
      <c r="B8" s="16"/>
      <c r="C8" s="4"/>
      <c r="D8" s="4"/>
      <c r="E8" s="4"/>
      <c r="F8" s="4"/>
      <c r="G8" s="4"/>
      <c r="H8" s="17"/>
      <c r="I8" s="4"/>
      <c r="J8" s="4"/>
      <c r="K8" s="17"/>
      <c r="L8" s="68"/>
      <c r="M8" s="94"/>
      <c r="N8" s="94"/>
    </row>
    <row r="9" spans="1:14" x14ac:dyDescent="0.25">
      <c r="A9" s="14"/>
      <c r="B9" s="27"/>
      <c r="C9" s="3"/>
      <c r="D9" s="3"/>
      <c r="E9" s="3"/>
      <c r="F9" s="3"/>
      <c r="G9" s="3"/>
      <c r="H9" s="18"/>
      <c r="I9" s="3"/>
      <c r="J9" s="3" t="e">
        <f>SUMPRODUCT(C7:C9,D7:D9)/SUM(C7:C9)</f>
        <v>#DIV/0!</v>
      </c>
      <c r="K9" s="18"/>
      <c r="L9" s="10"/>
      <c r="M9" s="3"/>
      <c r="N9" s="3"/>
    </row>
    <row r="10" spans="1:14" ht="15.75" customHeight="1" x14ac:dyDescent="0.25">
      <c r="A10" s="104" t="s">
        <v>84</v>
      </c>
      <c r="B10" s="104"/>
      <c r="C10" s="104"/>
      <c r="D10" s="104"/>
      <c r="E10" s="96" t="s">
        <v>84</v>
      </c>
      <c r="F10" s="96"/>
      <c r="G10" s="96"/>
      <c r="H10" s="96"/>
      <c r="I10" s="96"/>
      <c r="J10" s="96"/>
      <c r="K10" s="96"/>
      <c r="L10" s="96"/>
      <c r="M10" s="96"/>
      <c r="N10" s="96"/>
    </row>
    <row r="11" spans="1:14" ht="45" x14ac:dyDescent="0.25">
      <c r="A11" s="22" t="s">
        <v>56</v>
      </c>
      <c r="B11" s="23" t="s">
        <v>0</v>
      </c>
      <c r="C11" s="24" t="s">
        <v>1</v>
      </c>
      <c r="D11" s="24" t="s">
        <v>2</v>
      </c>
      <c r="E11" s="24" t="s">
        <v>57</v>
      </c>
      <c r="F11" s="24" t="s">
        <v>58</v>
      </c>
      <c r="G11" s="46" t="s">
        <v>61</v>
      </c>
      <c r="H11" s="25" t="s">
        <v>65</v>
      </c>
      <c r="I11" s="46" t="s">
        <v>59</v>
      </c>
      <c r="J11" s="46" t="s">
        <v>60</v>
      </c>
      <c r="K11" s="25" t="s">
        <v>64</v>
      </c>
      <c r="L11" s="67" t="s">
        <v>66</v>
      </c>
      <c r="M11" s="46" t="s">
        <v>63</v>
      </c>
      <c r="N11" s="22" t="s">
        <v>62</v>
      </c>
    </row>
    <row r="12" spans="1:14" x14ac:dyDescent="0.25">
      <c r="A12" s="12">
        <v>1</v>
      </c>
      <c r="B12" s="8">
        <v>43640</v>
      </c>
      <c r="C12" s="7">
        <v>16560</v>
      </c>
      <c r="D12" s="7">
        <v>113.5</v>
      </c>
      <c r="E12" s="7">
        <v>113.5</v>
      </c>
      <c r="F12" s="7">
        <v>113.5</v>
      </c>
      <c r="G12" s="7">
        <v>113.5</v>
      </c>
      <c r="H12" s="44" t="s">
        <v>97</v>
      </c>
      <c r="I12" s="7">
        <v>113.5</v>
      </c>
      <c r="J12" s="7">
        <v>113.5</v>
      </c>
      <c r="K12" s="44" t="s">
        <v>97</v>
      </c>
      <c r="L12" s="52">
        <v>4</v>
      </c>
      <c r="M12" s="94">
        <f>SUM(C12:C14)</f>
        <v>16560</v>
      </c>
      <c r="N12" s="94">
        <f>COUNT(A12:A14)</f>
        <v>1</v>
      </c>
    </row>
    <row r="13" spans="1:14" x14ac:dyDescent="0.25">
      <c r="A13" s="13"/>
      <c r="B13" s="16"/>
      <c r="C13" s="4"/>
      <c r="D13" s="4"/>
      <c r="E13" s="4"/>
      <c r="F13" s="4"/>
      <c r="G13" s="4"/>
      <c r="H13" s="17"/>
      <c r="I13" s="4"/>
      <c r="J13" s="4"/>
      <c r="K13" s="17"/>
      <c r="L13" s="68"/>
      <c r="M13" s="94"/>
      <c r="N13" s="94"/>
    </row>
    <row r="14" spans="1:14" x14ac:dyDescent="0.25">
      <c r="A14" s="14"/>
      <c r="B14" s="27"/>
      <c r="C14" s="3"/>
      <c r="D14" s="3"/>
      <c r="E14" s="3"/>
      <c r="F14" s="3"/>
      <c r="G14" s="3"/>
      <c r="H14" s="18"/>
      <c r="I14" s="3"/>
      <c r="J14" s="3">
        <f>SUMPRODUCT(C12:C14,D12:D14)/SUM(C12:C14)</f>
        <v>113.5</v>
      </c>
      <c r="K14" s="18"/>
      <c r="L14" s="10"/>
      <c r="M14" s="3"/>
      <c r="N14" s="3"/>
    </row>
  </sheetData>
  <mergeCells count="10">
    <mergeCell ref="A10:D10"/>
    <mergeCell ref="E10:N10"/>
    <mergeCell ref="M12:M13"/>
    <mergeCell ref="N12:N13"/>
    <mergeCell ref="A1:D4"/>
    <mergeCell ref="E1:N4"/>
    <mergeCell ref="A5:D5"/>
    <mergeCell ref="E5:N5"/>
    <mergeCell ref="M7:M8"/>
    <mergeCell ref="N7:N8"/>
  </mergeCells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3"/>
  <sheetViews>
    <sheetView zoomScale="85" zoomScaleNormal="85" workbookViewId="0">
      <pane xSplit="4" ySplit="4" topLeftCell="E5" activePane="bottomRight" state="frozen"/>
      <selection pane="topRight" activeCell="F1" sqref="F1"/>
      <selection pane="bottomLeft" activeCell="A5" sqref="A5"/>
      <selection pane="bottomRight" sqref="A1:D4"/>
    </sheetView>
  </sheetViews>
  <sheetFormatPr defaultRowHeight="15" x14ac:dyDescent="0.25"/>
  <cols>
    <col min="1" max="1" width="8.140625" style="9" customWidth="1"/>
    <col min="2" max="2" width="14.85546875" style="5" bestFit="1" customWidth="1"/>
    <col min="3" max="3" width="21.85546875" style="2" customWidth="1"/>
    <col min="4" max="4" width="24.28515625" style="2" customWidth="1"/>
    <col min="5" max="5" width="11" style="2" customWidth="1"/>
    <col min="6" max="6" width="10.85546875" style="2" customWidth="1"/>
    <col min="7" max="7" width="15" style="2" customWidth="1"/>
    <col min="8" max="8" width="17.28515625" style="19" customWidth="1"/>
    <col min="9" max="9" width="17.28515625" style="2" customWidth="1"/>
    <col min="10" max="10" width="15" style="2" customWidth="1"/>
    <col min="11" max="11" width="20.7109375" style="19" bestFit="1" customWidth="1"/>
    <col min="12" max="12" width="14.28515625" style="11" customWidth="1"/>
    <col min="13" max="13" width="17.42578125" style="2" customWidth="1"/>
    <col min="14" max="14" width="18" style="15" customWidth="1"/>
    <col min="15" max="16384" width="9.140625" style="1"/>
  </cols>
  <sheetData>
    <row r="1" spans="1:14" x14ac:dyDescent="0.25">
      <c r="A1" s="105" t="s">
        <v>98</v>
      </c>
      <c r="B1" s="106"/>
      <c r="C1" s="106"/>
      <c r="D1" s="107"/>
      <c r="E1" s="114" t="s">
        <v>99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86</v>
      </c>
      <c r="B5" s="104"/>
      <c r="C5" s="104"/>
      <c r="D5" s="104"/>
      <c r="E5" s="96" t="s">
        <v>86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25" t="s">
        <v>65</v>
      </c>
      <c r="I6" s="46" t="s">
        <v>59</v>
      </c>
      <c r="J6" s="46" t="s">
        <v>60</v>
      </c>
      <c r="K6" s="25" t="s">
        <v>64</v>
      </c>
      <c r="L6" s="67" t="s">
        <v>66</v>
      </c>
      <c r="M6" s="46" t="s">
        <v>63</v>
      </c>
      <c r="N6" s="22" t="s">
        <v>62</v>
      </c>
    </row>
    <row r="7" spans="1:14" x14ac:dyDescent="0.25">
      <c r="A7" s="12">
        <v>1</v>
      </c>
      <c r="B7" s="8">
        <v>43553</v>
      </c>
      <c r="C7" s="7">
        <v>13176</v>
      </c>
      <c r="D7" s="7">
        <v>115</v>
      </c>
      <c r="E7" s="7">
        <v>115</v>
      </c>
      <c r="F7" s="7">
        <v>115</v>
      </c>
      <c r="G7" s="7">
        <v>115</v>
      </c>
      <c r="H7" s="44" t="s">
        <v>97</v>
      </c>
      <c r="I7" s="7">
        <v>115</v>
      </c>
      <c r="J7" s="7">
        <v>115</v>
      </c>
      <c r="K7" s="44" t="s">
        <v>97</v>
      </c>
      <c r="L7" s="52">
        <v>4</v>
      </c>
      <c r="M7" s="7">
        <f>SUM(C7:C8)</f>
        <v>13176</v>
      </c>
      <c r="N7" s="12">
        <f>COUNT(A7:A8)</f>
        <v>1</v>
      </c>
    </row>
    <row r="8" spans="1:14" x14ac:dyDescent="0.25">
      <c r="A8" s="14"/>
      <c r="B8" s="27"/>
      <c r="C8" s="3"/>
      <c r="D8" s="3"/>
      <c r="E8" s="3"/>
      <c r="F8" s="3"/>
      <c r="G8" s="3"/>
      <c r="H8" s="18"/>
      <c r="I8" s="3"/>
      <c r="J8" s="3">
        <f>SUMPRODUCT(C7:C8,D7:D8)/SUM(C7:C8)</f>
        <v>115</v>
      </c>
      <c r="K8" s="18"/>
      <c r="L8" s="10"/>
      <c r="M8" s="3"/>
      <c r="N8" s="14"/>
    </row>
    <row r="9" spans="1:14" x14ac:dyDescent="0.25">
      <c r="A9" s="104" t="s">
        <v>85</v>
      </c>
      <c r="B9" s="104"/>
      <c r="C9" s="104"/>
      <c r="D9" s="104"/>
      <c r="E9" s="96" t="s">
        <v>85</v>
      </c>
      <c r="F9" s="96"/>
      <c r="G9" s="96"/>
      <c r="H9" s="96"/>
      <c r="I9" s="96"/>
      <c r="J9" s="96"/>
      <c r="K9" s="96"/>
      <c r="L9" s="96"/>
      <c r="M9" s="96"/>
      <c r="N9" s="96"/>
    </row>
    <row r="10" spans="1:14" ht="45" x14ac:dyDescent="0.25">
      <c r="A10" s="22" t="s">
        <v>56</v>
      </c>
      <c r="B10" s="23" t="s">
        <v>0</v>
      </c>
      <c r="C10" s="24" t="s">
        <v>1</v>
      </c>
      <c r="D10" s="24" t="s">
        <v>2</v>
      </c>
      <c r="E10" s="24" t="s">
        <v>57</v>
      </c>
      <c r="F10" s="24" t="s">
        <v>58</v>
      </c>
      <c r="G10" s="46" t="s">
        <v>61</v>
      </c>
      <c r="H10" s="25" t="s">
        <v>65</v>
      </c>
      <c r="I10" s="46" t="s">
        <v>59</v>
      </c>
      <c r="J10" s="46" t="s">
        <v>60</v>
      </c>
      <c r="K10" s="25" t="s">
        <v>64</v>
      </c>
      <c r="L10" s="67" t="s">
        <v>66</v>
      </c>
      <c r="M10" s="46" t="s">
        <v>63</v>
      </c>
      <c r="N10" s="22" t="s">
        <v>62</v>
      </c>
    </row>
    <row r="11" spans="1:14" x14ac:dyDescent="0.25">
      <c r="A11" s="12"/>
      <c r="B11" s="8"/>
      <c r="C11" s="7"/>
      <c r="D11" s="7"/>
      <c r="E11" s="7"/>
      <c r="F11" s="7"/>
      <c r="G11" s="7"/>
      <c r="H11" s="44"/>
      <c r="I11" s="7"/>
      <c r="J11" s="7"/>
      <c r="K11" s="44"/>
      <c r="L11" s="52"/>
      <c r="M11" s="90">
        <f>SUM(C11:C13)</f>
        <v>0</v>
      </c>
      <c r="N11" s="116">
        <f>COUNT(A11:A13)</f>
        <v>0</v>
      </c>
    </row>
    <row r="12" spans="1:14" x14ac:dyDescent="0.25">
      <c r="A12" s="13"/>
      <c r="B12" s="16"/>
      <c r="C12" s="4"/>
      <c r="D12" s="4"/>
      <c r="E12" s="4"/>
      <c r="F12" s="4"/>
      <c r="G12" s="4"/>
      <c r="H12" s="17"/>
      <c r="I12" s="4"/>
      <c r="J12" s="4"/>
      <c r="K12" s="17"/>
      <c r="L12" s="68"/>
      <c r="M12" s="92"/>
      <c r="N12" s="116"/>
    </row>
    <row r="13" spans="1:14" x14ac:dyDescent="0.25">
      <c r="A13" s="14"/>
      <c r="B13" s="27"/>
      <c r="C13" s="3"/>
      <c r="D13" s="3"/>
      <c r="E13" s="3"/>
      <c r="F13" s="3"/>
      <c r="G13" s="3"/>
      <c r="H13" s="18"/>
      <c r="I13" s="3"/>
      <c r="J13" s="3" t="e">
        <f>SUMPRODUCT(C11:C13,D11:D13)/SUM(C11:C13)</f>
        <v>#DIV/0!</v>
      </c>
      <c r="K13" s="18"/>
      <c r="L13" s="10"/>
      <c r="M13" s="3"/>
      <c r="N13" s="14"/>
    </row>
  </sheetData>
  <mergeCells count="8">
    <mergeCell ref="A1:D4"/>
    <mergeCell ref="E1:N4"/>
    <mergeCell ref="A9:D9"/>
    <mergeCell ref="E9:N9"/>
    <mergeCell ref="M11:M12"/>
    <mergeCell ref="N11:N12"/>
    <mergeCell ref="A5:D5"/>
    <mergeCell ref="E5:N5"/>
  </mergeCells>
  <pageMargins left="0.7" right="0.7" top="0.75" bottom="0.75" header="0.3" footer="0.3"/>
  <pageSetup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4"/>
  <sheetViews>
    <sheetView zoomScale="85" zoomScaleNormal="85" workbookViewId="0">
      <pane xSplit="4" ySplit="4" topLeftCell="E5" activePane="bottomRight" state="frozen"/>
      <selection pane="topRight" activeCell="F1" sqref="F1"/>
      <selection pane="bottomLeft" activeCell="A5" sqref="A5"/>
      <selection pane="bottomRight" sqref="A1:D4"/>
    </sheetView>
  </sheetViews>
  <sheetFormatPr defaultRowHeight="15" x14ac:dyDescent="0.25"/>
  <cols>
    <col min="1" max="1" width="8.140625" style="9" customWidth="1"/>
    <col min="2" max="2" width="14.85546875" style="5" bestFit="1" customWidth="1"/>
    <col min="3" max="3" width="24.85546875" style="2" customWidth="1"/>
    <col min="4" max="4" width="23.7109375" style="2" customWidth="1"/>
    <col min="5" max="5" width="11.42578125" style="2" customWidth="1"/>
    <col min="6" max="6" width="11" style="2" customWidth="1"/>
    <col min="7" max="7" width="14.5703125" style="2" customWidth="1"/>
    <col min="8" max="8" width="18.5703125" style="62" bestFit="1" customWidth="1"/>
    <col min="9" max="9" width="19" style="2" bestFit="1" customWidth="1"/>
    <col min="10" max="10" width="12.7109375" style="2" customWidth="1"/>
    <col min="11" max="11" width="16.5703125" style="19" customWidth="1"/>
    <col min="12" max="12" width="14" style="2" customWidth="1"/>
    <col min="13" max="13" width="14.140625" style="2" customWidth="1"/>
    <col min="14" max="14" width="18.5703125" style="2" customWidth="1"/>
    <col min="15" max="16384" width="9.140625" style="1"/>
  </cols>
  <sheetData>
    <row r="1" spans="1:14" x14ac:dyDescent="0.25">
      <c r="A1" s="105" t="s">
        <v>87</v>
      </c>
      <c r="B1" s="106"/>
      <c r="C1" s="106"/>
      <c r="D1" s="107"/>
      <c r="E1" s="114" t="s">
        <v>88</v>
      </c>
      <c r="F1" s="114"/>
      <c r="G1" s="114"/>
      <c r="H1" s="114"/>
      <c r="I1" s="114"/>
      <c r="J1" s="114"/>
      <c r="K1" s="114"/>
      <c r="L1" s="114"/>
      <c r="M1" s="114"/>
      <c r="N1" s="114"/>
    </row>
    <row r="2" spans="1:14" x14ac:dyDescent="0.25">
      <c r="A2" s="108"/>
      <c r="B2" s="109"/>
      <c r="C2" s="109"/>
      <c r="D2" s="110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5">
      <c r="A3" s="108"/>
      <c r="B3" s="109"/>
      <c r="C3" s="109"/>
      <c r="D3" s="110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x14ac:dyDescent="0.25">
      <c r="A4" s="111"/>
      <c r="B4" s="112"/>
      <c r="C4" s="112"/>
      <c r="D4" s="113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x14ac:dyDescent="0.25">
      <c r="A5" s="104" t="s">
        <v>101</v>
      </c>
      <c r="B5" s="104"/>
      <c r="C5" s="104"/>
      <c r="D5" s="104"/>
      <c r="E5" s="96" t="s">
        <v>101</v>
      </c>
      <c r="F5" s="96"/>
      <c r="G5" s="96"/>
      <c r="H5" s="96"/>
      <c r="I5" s="96"/>
      <c r="J5" s="96"/>
      <c r="K5" s="96"/>
      <c r="L5" s="96"/>
      <c r="M5" s="96"/>
      <c r="N5" s="96"/>
    </row>
    <row r="6" spans="1:14" ht="45" x14ac:dyDescent="0.25">
      <c r="A6" s="22" t="s">
        <v>56</v>
      </c>
      <c r="B6" s="23" t="s">
        <v>0</v>
      </c>
      <c r="C6" s="24" t="s">
        <v>1</v>
      </c>
      <c r="D6" s="24" t="s">
        <v>2</v>
      </c>
      <c r="E6" s="24" t="s">
        <v>57</v>
      </c>
      <c r="F6" s="24" t="s">
        <v>58</v>
      </c>
      <c r="G6" s="46" t="s">
        <v>61</v>
      </c>
      <c r="H6" s="60" t="s">
        <v>65</v>
      </c>
      <c r="I6" s="46" t="s">
        <v>59</v>
      </c>
      <c r="J6" s="46" t="s">
        <v>60</v>
      </c>
      <c r="K6" s="25" t="s">
        <v>64</v>
      </c>
      <c r="L6" s="22" t="s">
        <v>66</v>
      </c>
      <c r="M6" s="46" t="s">
        <v>63</v>
      </c>
      <c r="N6" s="22" t="s">
        <v>62</v>
      </c>
    </row>
    <row r="7" spans="1:14" x14ac:dyDescent="0.25">
      <c r="A7" s="12">
        <v>1</v>
      </c>
      <c r="B7" s="8">
        <v>43622</v>
      </c>
      <c r="C7" s="7">
        <v>183000</v>
      </c>
      <c r="D7" s="7">
        <v>114.07</v>
      </c>
      <c r="E7" s="90">
        <f>MIN(D7:D9)</f>
        <v>112.01</v>
      </c>
      <c r="F7" s="90">
        <f>MAX(D7:D9)</f>
        <v>114.07</v>
      </c>
      <c r="G7" s="90">
        <v>112.01</v>
      </c>
      <c r="H7" s="126" t="s">
        <v>97</v>
      </c>
      <c r="I7" s="90">
        <f>SUMPRODUCT(D7:D9,C7:C9)/SUM(C7:C9)</f>
        <v>113.646</v>
      </c>
      <c r="J7" s="90">
        <f>SUMPRODUCT(D7:D9,C7:C9)/SUM(C7:C9)</f>
        <v>113.646</v>
      </c>
      <c r="K7" s="97" t="s">
        <v>97</v>
      </c>
      <c r="L7" s="123">
        <v>16</v>
      </c>
      <c r="M7" s="90">
        <f>SUM(C7:C21)</f>
        <v>1464000</v>
      </c>
      <c r="N7" s="90">
        <f>COUNT(A7:A24)</f>
        <v>17</v>
      </c>
    </row>
    <row r="8" spans="1:14" x14ac:dyDescent="0.25">
      <c r="A8" s="53">
        <v>2</v>
      </c>
      <c r="B8" s="8">
        <v>43622</v>
      </c>
      <c r="C8" s="51">
        <v>73200</v>
      </c>
      <c r="D8" s="51">
        <v>112.01</v>
      </c>
      <c r="E8" s="91"/>
      <c r="F8" s="91"/>
      <c r="G8" s="91"/>
      <c r="H8" s="127"/>
      <c r="I8" s="91"/>
      <c r="J8" s="91"/>
      <c r="K8" s="115"/>
      <c r="L8" s="124"/>
      <c r="M8" s="91"/>
      <c r="N8" s="91"/>
    </row>
    <row r="9" spans="1:14" x14ac:dyDescent="0.25">
      <c r="A9" s="53">
        <v>3</v>
      </c>
      <c r="B9" s="8">
        <v>43622</v>
      </c>
      <c r="C9" s="51">
        <v>109800</v>
      </c>
      <c r="D9" s="51">
        <v>114.03</v>
      </c>
      <c r="E9" s="92"/>
      <c r="F9" s="92"/>
      <c r="G9" s="92"/>
      <c r="H9" s="128"/>
      <c r="I9" s="92"/>
      <c r="J9" s="92"/>
      <c r="K9" s="98"/>
      <c r="L9" s="125"/>
      <c r="M9" s="91"/>
      <c r="N9" s="91"/>
    </row>
    <row r="10" spans="1:14" x14ac:dyDescent="0.25">
      <c r="A10" s="13">
        <v>4</v>
      </c>
      <c r="B10" s="16">
        <v>43630</v>
      </c>
      <c r="C10" s="4">
        <v>21960</v>
      </c>
      <c r="D10" s="4">
        <v>113.42</v>
      </c>
      <c r="E10" s="83">
        <f>MIN(D10:D13)</f>
        <v>110.16</v>
      </c>
      <c r="F10" s="83">
        <f>MAX(D10:D13)</f>
        <v>113.42</v>
      </c>
      <c r="G10" s="83">
        <v>110.16</v>
      </c>
      <c r="H10" s="85">
        <f>(G10-G7)/G10</f>
        <v>-1.6793754538852654E-2</v>
      </c>
      <c r="I10" s="83">
        <f>SUMPRODUCT(D10:D13,C10:C13)/SUM(C10:C13)</f>
        <v>110.96259999999998</v>
      </c>
      <c r="J10" s="83">
        <f>SUMPRODUCT(C7:C13,D7:D13)/SUM(C7:C13)</f>
        <v>112.30430000000001</v>
      </c>
      <c r="K10" s="85">
        <f>(J10-J7)/J10</f>
        <v>-1.1947004700621336E-2</v>
      </c>
      <c r="L10" s="120">
        <v>19</v>
      </c>
      <c r="M10" s="91"/>
      <c r="N10" s="91"/>
    </row>
    <row r="11" spans="1:14" x14ac:dyDescent="0.25">
      <c r="A11" s="13">
        <v>5</v>
      </c>
      <c r="B11" s="16">
        <v>43630</v>
      </c>
      <c r="C11" s="4">
        <v>183000</v>
      </c>
      <c r="D11" s="4">
        <v>110.57</v>
      </c>
      <c r="E11" s="103"/>
      <c r="F11" s="103"/>
      <c r="G11" s="103"/>
      <c r="H11" s="102"/>
      <c r="I11" s="103"/>
      <c r="J11" s="103"/>
      <c r="K11" s="102"/>
      <c r="L11" s="121"/>
      <c r="M11" s="91"/>
      <c r="N11" s="91"/>
    </row>
    <row r="12" spans="1:14" x14ac:dyDescent="0.25">
      <c r="A12" s="13">
        <v>6</v>
      </c>
      <c r="B12" s="16">
        <v>43630</v>
      </c>
      <c r="C12" s="4">
        <v>51240</v>
      </c>
      <c r="D12" s="4">
        <v>110.16</v>
      </c>
      <c r="E12" s="103"/>
      <c r="F12" s="103"/>
      <c r="G12" s="103"/>
      <c r="H12" s="102"/>
      <c r="I12" s="103"/>
      <c r="J12" s="103"/>
      <c r="K12" s="102"/>
      <c r="L12" s="121"/>
      <c r="M12" s="91"/>
      <c r="N12" s="91"/>
    </row>
    <row r="13" spans="1:14" x14ac:dyDescent="0.25">
      <c r="A13" s="13">
        <v>7</v>
      </c>
      <c r="B13" s="16">
        <v>43630</v>
      </c>
      <c r="C13" s="4">
        <v>109800</v>
      </c>
      <c r="D13" s="4">
        <v>111.5</v>
      </c>
      <c r="E13" s="84"/>
      <c r="F13" s="84"/>
      <c r="G13" s="84"/>
      <c r="H13" s="86"/>
      <c r="I13" s="84"/>
      <c r="J13" s="84"/>
      <c r="K13" s="86"/>
      <c r="L13" s="122"/>
      <c r="M13" s="91"/>
      <c r="N13" s="91"/>
    </row>
    <row r="14" spans="1:14" x14ac:dyDescent="0.25">
      <c r="A14" s="21">
        <v>8</v>
      </c>
      <c r="B14" s="28">
        <v>43637</v>
      </c>
      <c r="C14" s="20">
        <f>20*366</f>
        <v>7320</v>
      </c>
      <c r="D14" s="20">
        <v>110.04</v>
      </c>
      <c r="E14" s="78">
        <f>MIN(D14:D21)</f>
        <v>109.21</v>
      </c>
      <c r="F14" s="78">
        <f>MAX(D14:D21)</f>
        <v>110.11</v>
      </c>
      <c r="G14" s="78">
        <v>109.21</v>
      </c>
      <c r="H14" s="75">
        <f>(G14-G10)/G14</f>
        <v>-8.6988371028294386E-3</v>
      </c>
      <c r="I14" s="78">
        <f>SUMPRODUCT(C14:C21,D14:D21)/SUM(C14:C21)</f>
        <v>109.44289999999999</v>
      </c>
      <c r="J14" s="78">
        <f>SUMPRODUCT(C7:C21,D7:D21)/SUM(C7:C21)</f>
        <v>110.87360000000001</v>
      </c>
      <c r="K14" s="75">
        <f>(J14-J10)/J14</f>
        <v>-1.29038833410298E-2</v>
      </c>
      <c r="L14" s="129">
        <v>22</v>
      </c>
      <c r="M14" s="91"/>
      <c r="N14" s="91"/>
    </row>
    <row r="15" spans="1:14" x14ac:dyDescent="0.25">
      <c r="A15" s="21">
        <v>9</v>
      </c>
      <c r="B15" s="28">
        <v>43637</v>
      </c>
      <c r="C15" s="20">
        <f>55*366</f>
        <v>20130</v>
      </c>
      <c r="D15" s="20">
        <v>110</v>
      </c>
      <c r="E15" s="79"/>
      <c r="F15" s="79"/>
      <c r="G15" s="79"/>
      <c r="H15" s="76"/>
      <c r="I15" s="79"/>
      <c r="J15" s="79"/>
      <c r="K15" s="76"/>
      <c r="L15" s="130"/>
      <c r="M15" s="91"/>
      <c r="N15" s="91"/>
    </row>
    <row r="16" spans="1:14" x14ac:dyDescent="0.25">
      <c r="A16" s="21">
        <v>10</v>
      </c>
      <c r="B16" s="28">
        <v>43637</v>
      </c>
      <c r="C16" s="20">
        <f>500*366</f>
        <v>183000</v>
      </c>
      <c r="D16" s="20">
        <v>109.78</v>
      </c>
      <c r="E16" s="79"/>
      <c r="F16" s="79"/>
      <c r="G16" s="79"/>
      <c r="H16" s="76"/>
      <c r="I16" s="79"/>
      <c r="J16" s="79"/>
      <c r="K16" s="76"/>
      <c r="L16" s="130"/>
      <c r="M16" s="91"/>
      <c r="N16" s="91"/>
    </row>
    <row r="17" spans="1:14" x14ac:dyDescent="0.25">
      <c r="A17" s="21">
        <v>11</v>
      </c>
      <c r="B17" s="28">
        <v>43637</v>
      </c>
      <c r="C17" s="20">
        <f>500*366</f>
        <v>183000</v>
      </c>
      <c r="D17" s="20">
        <v>109.36</v>
      </c>
      <c r="E17" s="79"/>
      <c r="F17" s="79"/>
      <c r="G17" s="79"/>
      <c r="H17" s="76"/>
      <c r="I17" s="79"/>
      <c r="J17" s="79"/>
      <c r="K17" s="76"/>
      <c r="L17" s="130"/>
      <c r="M17" s="91"/>
      <c r="N17" s="91"/>
    </row>
    <row r="18" spans="1:14" x14ac:dyDescent="0.25">
      <c r="A18" s="21">
        <v>12</v>
      </c>
      <c r="B18" s="28">
        <v>43637</v>
      </c>
      <c r="C18" s="20">
        <f>300*366</f>
        <v>109800</v>
      </c>
      <c r="D18" s="20">
        <v>109.31</v>
      </c>
      <c r="E18" s="79"/>
      <c r="F18" s="79"/>
      <c r="G18" s="79"/>
      <c r="H18" s="76"/>
      <c r="I18" s="79"/>
      <c r="J18" s="79"/>
      <c r="K18" s="76"/>
      <c r="L18" s="130"/>
      <c r="M18" s="91"/>
      <c r="N18" s="91"/>
    </row>
    <row r="19" spans="1:14" x14ac:dyDescent="0.25">
      <c r="A19" s="21">
        <v>13</v>
      </c>
      <c r="B19" s="28">
        <v>43637</v>
      </c>
      <c r="C19" s="20">
        <f>5*366</f>
        <v>1830</v>
      </c>
      <c r="D19" s="20">
        <v>109.3</v>
      </c>
      <c r="E19" s="79"/>
      <c r="F19" s="79"/>
      <c r="G19" s="79"/>
      <c r="H19" s="76"/>
      <c r="I19" s="79"/>
      <c r="J19" s="79"/>
      <c r="K19" s="76"/>
      <c r="L19" s="130"/>
      <c r="M19" s="91"/>
      <c r="N19" s="91"/>
    </row>
    <row r="20" spans="1:14" x14ac:dyDescent="0.25">
      <c r="A20" s="21">
        <v>14</v>
      </c>
      <c r="B20" s="28">
        <v>43637</v>
      </c>
      <c r="C20" s="20">
        <f>603*366</f>
        <v>220698</v>
      </c>
      <c r="D20" s="20">
        <v>109.21</v>
      </c>
      <c r="E20" s="79"/>
      <c r="F20" s="79"/>
      <c r="G20" s="79"/>
      <c r="H20" s="76"/>
      <c r="I20" s="79"/>
      <c r="J20" s="79"/>
      <c r="K20" s="76"/>
      <c r="L20" s="130"/>
      <c r="M20" s="91"/>
      <c r="N20" s="91"/>
    </row>
    <row r="21" spans="1:14" x14ac:dyDescent="0.25">
      <c r="A21" s="21">
        <v>15</v>
      </c>
      <c r="B21" s="28">
        <v>43637</v>
      </c>
      <c r="C21" s="20">
        <f>17*366</f>
        <v>6222</v>
      </c>
      <c r="D21" s="20">
        <v>110.11</v>
      </c>
      <c r="E21" s="80"/>
      <c r="F21" s="80"/>
      <c r="G21" s="80"/>
      <c r="H21" s="77"/>
      <c r="I21" s="80"/>
      <c r="J21" s="80"/>
      <c r="K21" s="77"/>
      <c r="L21" s="131"/>
      <c r="M21" s="91"/>
      <c r="N21" s="91"/>
    </row>
    <row r="22" spans="1:14" x14ac:dyDescent="0.25">
      <c r="A22" s="13">
        <v>16</v>
      </c>
      <c r="B22" s="16">
        <v>43644</v>
      </c>
      <c r="C22" s="4">
        <f>55*366</f>
        <v>20130</v>
      </c>
      <c r="D22" s="4">
        <v>110</v>
      </c>
      <c r="E22" s="83">
        <f>110</f>
        <v>110</v>
      </c>
      <c r="F22" s="83">
        <v>110</v>
      </c>
      <c r="G22" s="83">
        <v>110</v>
      </c>
      <c r="H22" s="85">
        <f>(G22-G14)/G22</f>
        <v>7.1818181818182388E-3</v>
      </c>
      <c r="I22" s="83">
        <v>110</v>
      </c>
      <c r="J22" s="83">
        <f>SUMPRODUCT(C7:C23,D7:D23)/SUM(C7:C23)</f>
        <v>110.49919999999999</v>
      </c>
      <c r="K22" s="85">
        <f>(J22-J14)/J22</f>
        <v>-3.3882598245057226E-3</v>
      </c>
      <c r="L22" s="120">
        <v>17</v>
      </c>
      <c r="M22" s="91"/>
      <c r="N22" s="91"/>
    </row>
    <row r="23" spans="1:14" x14ac:dyDescent="0.25">
      <c r="A23" s="13">
        <v>17</v>
      </c>
      <c r="B23" s="16">
        <v>43644</v>
      </c>
      <c r="C23" s="4">
        <f>2945*366</f>
        <v>1077870</v>
      </c>
      <c r="D23" s="4">
        <v>110</v>
      </c>
      <c r="E23" s="84"/>
      <c r="F23" s="84"/>
      <c r="G23" s="84"/>
      <c r="H23" s="86"/>
      <c r="I23" s="84"/>
      <c r="J23" s="84"/>
      <c r="K23" s="86"/>
      <c r="L23" s="122"/>
      <c r="M23" s="92"/>
      <c r="N23" s="92"/>
    </row>
    <row r="24" spans="1:14" x14ac:dyDescent="0.25">
      <c r="A24" s="14"/>
      <c r="B24" s="27"/>
      <c r="C24" s="3"/>
      <c r="D24" s="3"/>
      <c r="E24" s="3"/>
      <c r="F24" s="3"/>
      <c r="G24" s="3"/>
      <c r="H24" s="61"/>
      <c r="I24" s="3"/>
      <c r="J24" s="3">
        <f>SUMPRODUCT(C7:C24,D7:D24)/SUM(C7:C24)</f>
        <v>110.49919999999999</v>
      </c>
      <c r="K24" s="18"/>
      <c r="L24" s="3"/>
      <c r="M24" s="3"/>
      <c r="N24" s="3"/>
    </row>
  </sheetData>
  <mergeCells count="38">
    <mergeCell ref="G22:G23"/>
    <mergeCell ref="F22:F23"/>
    <mergeCell ref="E22:E23"/>
    <mergeCell ref="N7:N23"/>
    <mergeCell ref="M7:M23"/>
    <mergeCell ref="L14:L21"/>
    <mergeCell ref="K14:K21"/>
    <mergeCell ref="I22:I23"/>
    <mergeCell ref="K7:K9"/>
    <mergeCell ref="J7:J9"/>
    <mergeCell ref="I7:I9"/>
    <mergeCell ref="H7:H9"/>
    <mergeCell ref="L22:L23"/>
    <mergeCell ref="K22:K23"/>
    <mergeCell ref="J22:J23"/>
    <mergeCell ref="H22:H23"/>
    <mergeCell ref="A1:D4"/>
    <mergeCell ref="E1:N4"/>
    <mergeCell ref="A5:D5"/>
    <mergeCell ref="E5:N5"/>
    <mergeCell ref="L10:L13"/>
    <mergeCell ref="K10:K13"/>
    <mergeCell ref="J10:J13"/>
    <mergeCell ref="I10:I13"/>
    <mergeCell ref="H10:H13"/>
    <mergeCell ref="F10:F13"/>
    <mergeCell ref="E10:E13"/>
    <mergeCell ref="G7:G9"/>
    <mergeCell ref="F7:F9"/>
    <mergeCell ref="E7:E9"/>
    <mergeCell ref="G10:G13"/>
    <mergeCell ref="L7:L9"/>
    <mergeCell ref="E14:E21"/>
    <mergeCell ref="J14:J21"/>
    <mergeCell ref="I14:I21"/>
    <mergeCell ref="H14:H21"/>
    <mergeCell ref="G14:G21"/>
    <mergeCell ref="F14:F21"/>
  </mergeCells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W58"/>
  <sheetViews>
    <sheetView workbookViewId="0">
      <selection sqref="A1:W2"/>
    </sheetView>
  </sheetViews>
  <sheetFormatPr defaultRowHeight="15" x14ac:dyDescent="0.25"/>
  <cols>
    <col min="1" max="1" width="10.5703125" style="1" customWidth="1"/>
    <col min="2" max="2" width="12.5703125" style="58" customWidth="1"/>
    <col min="3" max="3" width="11.140625" style="58" customWidth="1"/>
    <col min="4" max="4" width="2.7109375" style="1" customWidth="1"/>
    <col min="5" max="5" width="11.7109375" style="1" customWidth="1"/>
    <col min="6" max="6" width="12.42578125" style="59" customWidth="1"/>
    <col min="7" max="7" width="10.28515625" style="59" customWidth="1"/>
    <col min="8" max="8" width="2.7109375" style="1" customWidth="1"/>
    <col min="9" max="9" width="9.42578125" style="1" customWidth="1"/>
    <col min="10" max="10" width="9.140625" style="59"/>
    <col min="11" max="11" width="10.85546875" style="59" customWidth="1"/>
    <col min="12" max="12" width="2.7109375" style="1" customWidth="1"/>
    <col min="13" max="13" width="9.140625" style="1"/>
    <col min="14" max="14" width="9.140625" style="59"/>
    <col min="15" max="15" width="11.85546875" style="59" customWidth="1"/>
    <col min="16" max="16" width="2.7109375" style="1" customWidth="1"/>
    <col min="17" max="17" width="6.85546875" style="1" customWidth="1"/>
    <col min="18" max="18" width="9.140625" style="59"/>
    <col min="19" max="19" width="10.85546875" style="59" customWidth="1"/>
    <col min="20" max="20" width="2.7109375" style="1" customWidth="1"/>
    <col min="21" max="21" width="9.140625" style="1"/>
    <col min="22" max="22" width="12.85546875" style="59" customWidth="1"/>
    <col min="23" max="23" width="10.5703125" style="59" customWidth="1"/>
    <col min="24" max="16384" width="9.140625" style="1"/>
  </cols>
  <sheetData>
    <row r="1" spans="1:23" ht="15" customHeight="1" x14ac:dyDescent="0.25">
      <c r="A1" s="135" t="s">
        <v>131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7"/>
    </row>
    <row r="2" spans="1:23" ht="20.25" customHeight="1" thickBot="1" x14ac:dyDescent="0.3">
      <c r="A2" s="138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40"/>
    </row>
    <row r="3" spans="1:23" ht="20.25" customHeight="1" thickBot="1" x14ac:dyDescent="0.3">
      <c r="A3" s="132" t="s">
        <v>102</v>
      </c>
      <c r="B3" s="133"/>
      <c r="C3" s="134"/>
      <c r="D3" s="40"/>
      <c r="E3" s="132" t="s">
        <v>103</v>
      </c>
      <c r="F3" s="133"/>
      <c r="G3" s="134"/>
      <c r="H3" s="40"/>
      <c r="I3" s="132" t="s">
        <v>105</v>
      </c>
      <c r="J3" s="133"/>
      <c r="K3" s="134"/>
      <c r="L3" s="40"/>
      <c r="M3" s="132" t="s">
        <v>106</v>
      </c>
      <c r="N3" s="133"/>
      <c r="O3" s="134"/>
      <c r="P3" s="40"/>
      <c r="Q3" s="132" t="s">
        <v>123</v>
      </c>
      <c r="R3" s="133"/>
      <c r="S3" s="134"/>
      <c r="T3" s="40"/>
      <c r="U3" s="132" t="s">
        <v>124</v>
      </c>
      <c r="V3" s="133"/>
      <c r="W3" s="134"/>
    </row>
    <row r="4" spans="1:23" ht="30.75" thickBot="1" x14ac:dyDescent="0.3">
      <c r="A4" s="39" t="s">
        <v>100</v>
      </c>
      <c r="B4" s="55" t="s">
        <v>129</v>
      </c>
      <c r="C4" s="56" t="s">
        <v>130</v>
      </c>
      <c r="D4" s="40"/>
      <c r="E4" s="39" t="s">
        <v>104</v>
      </c>
      <c r="F4" s="55" t="s">
        <v>129</v>
      </c>
      <c r="G4" s="56" t="s">
        <v>130</v>
      </c>
      <c r="H4" s="40"/>
      <c r="I4" s="39" t="s">
        <v>105</v>
      </c>
      <c r="J4" s="55" t="s">
        <v>129</v>
      </c>
      <c r="K4" s="56" t="s">
        <v>130</v>
      </c>
      <c r="L4" s="40"/>
      <c r="M4" s="39" t="s">
        <v>106</v>
      </c>
      <c r="N4" s="55" t="s">
        <v>129</v>
      </c>
      <c r="O4" s="56" t="s">
        <v>130</v>
      </c>
      <c r="P4" s="40"/>
      <c r="Q4" s="39" t="s">
        <v>123</v>
      </c>
      <c r="R4" s="55" t="s">
        <v>129</v>
      </c>
      <c r="S4" s="56" t="s">
        <v>130</v>
      </c>
      <c r="T4" s="40"/>
      <c r="U4" s="39" t="s">
        <v>124</v>
      </c>
      <c r="V4" s="55" t="s">
        <v>129</v>
      </c>
      <c r="W4" s="56" t="s">
        <v>130</v>
      </c>
    </row>
    <row r="5" spans="1:23" x14ac:dyDescent="0.25">
      <c r="A5" s="30">
        <v>1</v>
      </c>
      <c r="B5" s="36">
        <f>BRMW!M7</f>
        <v>0</v>
      </c>
      <c r="C5" s="33" t="e">
        <f>IF(BRMW!J9&lt;1,0,BRMW!J9)</f>
        <v>#DIV/0!</v>
      </c>
      <c r="D5" s="41"/>
      <c r="E5" s="30" t="s">
        <v>107</v>
      </c>
      <c r="F5" s="36">
        <f>BRMM!M7</f>
        <v>0</v>
      </c>
      <c r="G5" s="33" t="e">
        <f>BRMM!J9</f>
        <v>#DIV/0!</v>
      </c>
      <c r="H5" s="40"/>
      <c r="I5" s="30" t="s">
        <v>119</v>
      </c>
      <c r="J5" s="36">
        <f>BRMQ!M7</f>
        <v>0</v>
      </c>
      <c r="K5" s="33" t="e">
        <f>BRMQ!J9</f>
        <v>#DIV/0!</v>
      </c>
      <c r="L5" s="40"/>
      <c r="M5" s="30" t="s">
        <v>127</v>
      </c>
      <c r="N5" s="36">
        <f>BRMGS!M7</f>
        <v>0</v>
      </c>
      <c r="O5" s="33" t="e">
        <f>BRMGS!J9</f>
        <v>#DIV/0!</v>
      </c>
      <c r="P5" s="40"/>
      <c r="Q5" s="30" t="s">
        <v>125</v>
      </c>
      <c r="R5" s="36">
        <f>'BRMGN_WS&amp;CS'!M7</f>
        <v>13176</v>
      </c>
      <c r="S5" s="33">
        <f>'BRMGN_WS&amp;CS'!J8</f>
        <v>115</v>
      </c>
      <c r="T5" s="40"/>
      <c r="U5" s="30">
        <v>2019</v>
      </c>
      <c r="V5" s="36">
        <f>BRMGY!M7</f>
        <v>1464000</v>
      </c>
      <c r="W5" s="33">
        <f>BRMGY!J24</f>
        <v>110.49919999999999</v>
      </c>
    </row>
    <row r="6" spans="1:23" x14ac:dyDescent="0.25">
      <c r="A6" s="31">
        <v>2</v>
      </c>
      <c r="B6" s="37">
        <f>BRMW!M12</f>
        <v>0</v>
      </c>
      <c r="C6" s="34" t="e">
        <f>BRMW!J14</f>
        <v>#DIV/0!</v>
      </c>
      <c r="D6" s="40"/>
      <c r="E6" s="31" t="s">
        <v>108</v>
      </c>
      <c r="F6" s="37">
        <f>BRMM!M12</f>
        <v>0</v>
      </c>
      <c r="G6" s="34" t="e">
        <f>BRMM!J14</f>
        <v>#DIV/0!</v>
      </c>
      <c r="H6" s="40"/>
      <c r="I6" s="31" t="s">
        <v>120</v>
      </c>
      <c r="J6" s="37">
        <f>BRMQ!M12</f>
        <v>0</v>
      </c>
      <c r="K6" s="34" t="e">
        <f>BRMQ!J14</f>
        <v>#DIV/0!</v>
      </c>
      <c r="L6" s="40"/>
      <c r="M6" s="31" t="s">
        <v>128</v>
      </c>
      <c r="N6" s="37">
        <f>BRMGS!M12</f>
        <v>16560</v>
      </c>
      <c r="O6" s="34">
        <f>BRMGS!J14</f>
        <v>113.5</v>
      </c>
      <c r="P6" s="40"/>
      <c r="Q6" s="31" t="s">
        <v>126</v>
      </c>
      <c r="R6" s="37">
        <f>'BRMGN_WS&amp;CS'!M11</f>
        <v>0</v>
      </c>
      <c r="S6" s="34" t="e">
        <f>'BRMGN_WS&amp;CS'!J13</f>
        <v>#DIV/0!</v>
      </c>
      <c r="T6" s="40"/>
      <c r="U6" s="40"/>
      <c r="V6" s="41"/>
      <c r="W6" s="41"/>
    </row>
    <row r="7" spans="1:23" x14ac:dyDescent="0.25">
      <c r="A7" s="31">
        <v>3</v>
      </c>
      <c r="B7" s="37">
        <f>BRMW!M17</f>
        <v>0</v>
      </c>
      <c r="C7" s="34" t="e">
        <f>BRMW!J19</f>
        <v>#DIV/0!</v>
      </c>
      <c r="D7" s="40"/>
      <c r="E7" s="31" t="s">
        <v>109</v>
      </c>
      <c r="F7" s="37">
        <f>BRMM!M17</f>
        <v>71300</v>
      </c>
      <c r="G7" s="34">
        <f>BRMM!J19</f>
        <v>97.086956521739125</v>
      </c>
      <c r="H7" s="40"/>
      <c r="I7" s="31" t="s">
        <v>121</v>
      </c>
      <c r="J7" s="37">
        <f>BRMQ!M17</f>
        <v>7820</v>
      </c>
      <c r="K7" s="34">
        <f>BRMQ!J19</f>
        <v>99</v>
      </c>
      <c r="L7" s="40"/>
      <c r="M7" s="40"/>
      <c r="N7" s="41"/>
      <c r="O7" s="41"/>
      <c r="P7" s="40"/>
      <c r="Q7" s="40"/>
      <c r="R7" s="41"/>
      <c r="S7" s="41"/>
      <c r="T7" s="40"/>
    </row>
    <row r="8" spans="1:23" x14ac:dyDescent="0.25">
      <c r="A8" s="31">
        <v>4</v>
      </c>
      <c r="B8" s="37">
        <f>BRMW!M22</f>
        <v>0</v>
      </c>
      <c r="C8" s="34" t="e">
        <f>BRMW!J24</f>
        <v>#DIV/0!</v>
      </c>
      <c r="D8" s="40"/>
      <c r="E8" s="31" t="s">
        <v>110</v>
      </c>
      <c r="F8" s="37">
        <f>BRMM!M22</f>
        <v>1140</v>
      </c>
      <c r="G8" s="34">
        <f>BRMM!J24</f>
        <v>120</v>
      </c>
      <c r="H8" s="40"/>
      <c r="I8" s="31" t="s">
        <v>122</v>
      </c>
      <c r="J8" s="37">
        <f>BRMQ!M22</f>
        <v>0</v>
      </c>
      <c r="K8" s="34" t="e">
        <f>BRMQ!J24</f>
        <v>#DIV/0!</v>
      </c>
      <c r="L8" s="40"/>
    </row>
    <row r="9" spans="1:23" x14ac:dyDescent="0.25">
      <c r="A9" s="31">
        <v>5</v>
      </c>
      <c r="B9" s="37">
        <f>BRMW!M27</f>
        <v>0</v>
      </c>
      <c r="C9" s="34" t="e">
        <f>BRMW!J29</f>
        <v>#DIV/0!</v>
      </c>
      <c r="D9" s="40"/>
      <c r="E9" s="31" t="s">
        <v>111</v>
      </c>
      <c r="F9" s="37">
        <f>BRMM!M27</f>
        <v>9999.98</v>
      </c>
      <c r="G9" s="34">
        <f>BRMM!J29</f>
        <v>105</v>
      </c>
      <c r="H9" s="40"/>
      <c r="I9" s="40"/>
      <c r="J9" s="41"/>
      <c r="K9" s="41"/>
      <c r="L9" s="40"/>
    </row>
    <row r="10" spans="1:23" x14ac:dyDescent="0.25">
      <c r="A10" s="31">
        <v>6</v>
      </c>
      <c r="B10" s="37">
        <f>BRMW!M32</f>
        <v>0</v>
      </c>
      <c r="C10" s="34" t="e">
        <f>BRMW!J34</f>
        <v>#DIV/0!</v>
      </c>
      <c r="D10" s="40"/>
      <c r="E10" s="31" t="s">
        <v>112</v>
      </c>
      <c r="F10" s="37">
        <f>BRMM!M32</f>
        <v>25140</v>
      </c>
      <c r="G10" s="34">
        <f>BRMM!J36</f>
        <v>102.29713603818615</v>
      </c>
      <c r="H10" s="40"/>
    </row>
    <row r="11" spans="1:23" x14ac:dyDescent="0.25">
      <c r="A11" s="31">
        <v>7</v>
      </c>
      <c r="B11" s="37">
        <f>BRMW!M37</f>
        <v>28000</v>
      </c>
      <c r="C11" s="34">
        <f>BRMW!J38</f>
        <v>100.55</v>
      </c>
      <c r="D11" s="40"/>
      <c r="E11" s="31" t="s">
        <v>113</v>
      </c>
      <c r="F11" s="37">
        <f>BRMM!M39</f>
        <v>58575</v>
      </c>
      <c r="G11" s="34">
        <f>BRMM!J48</f>
        <v>96.682430388390941</v>
      </c>
      <c r="H11" s="40"/>
    </row>
    <row r="12" spans="1:23" x14ac:dyDescent="0.25">
      <c r="A12" s="31">
        <v>8</v>
      </c>
      <c r="B12" s="37">
        <f>BRMW!M41</f>
        <v>0</v>
      </c>
      <c r="C12" s="34" t="e">
        <f>BRMW!J43</f>
        <v>#DIV/0!</v>
      </c>
      <c r="D12" s="40"/>
      <c r="E12" s="31" t="s">
        <v>114</v>
      </c>
      <c r="F12" s="37">
        <f>BRMM!M51</f>
        <v>0</v>
      </c>
      <c r="G12" s="34" t="e">
        <f>BRMM!J53</f>
        <v>#DIV/0!</v>
      </c>
      <c r="H12" s="40"/>
    </row>
    <row r="13" spans="1:23" x14ac:dyDescent="0.25">
      <c r="A13" s="31">
        <v>9</v>
      </c>
      <c r="B13" s="37">
        <f>BRMW!M46</f>
        <v>0</v>
      </c>
      <c r="C13" s="34" t="e">
        <f>BRMW!J48</f>
        <v>#DIV/0!</v>
      </c>
      <c r="D13" s="40"/>
      <c r="E13" s="31" t="s">
        <v>115</v>
      </c>
      <c r="F13" s="37">
        <f>BRMM!M56</f>
        <v>0</v>
      </c>
      <c r="G13" s="34" t="e">
        <f>BRMM!J58</f>
        <v>#DIV/0!</v>
      </c>
      <c r="H13" s="40"/>
    </row>
    <row r="14" spans="1:23" x14ac:dyDescent="0.25">
      <c r="A14" s="31">
        <v>10</v>
      </c>
      <c r="B14" s="37">
        <f>BRMW!M51</f>
        <v>0</v>
      </c>
      <c r="C14" s="34" t="e">
        <f>BRMW!J53</f>
        <v>#DIV/0!</v>
      </c>
      <c r="D14" s="40"/>
      <c r="E14" s="31" t="s">
        <v>116</v>
      </c>
      <c r="F14" s="37">
        <f>BRMM!M61</f>
        <v>0</v>
      </c>
      <c r="G14" s="34" t="e">
        <f>BRMM!J63</f>
        <v>#DIV/0!</v>
      </c>
      <c r="H14" s="40"/>
    </row>
    <row r="15" spans="1:23" x14ac:dyDescent="0.25">
      <c r="A15" s="31">
        <v>11</v>
      </c>
      <c r="B15" s="37">
        <f>BRMW!M56</f>
        <v>35000</v>
      </c>
      <c r="C15" s="34">
        <f>BRMW!J58</f>
        <v>90.83</v>
      </c>
      <c r="D15" s="40"/>
      <c r="E15" s="31" t="s">
        <v>117</v>
      </c>
      <c r="F15" s="37">
        <f>BRMM!M66</f>
        <v>0</v>
      </c>
      <c r="G15" s="34" t="e">
        <f>BRMM!J68</f>
        <v>#DIV/0!</v>
      </c>
      <c r="H15" s="40"/>
    </row>
    <row r="16" spans="1:23" x14ac:dyDescent="0.25">
      <c r="A16" s="31">
        <v>12</v>
      </c>
      <c r="B16" s="37">
        <f>BRMW!M61</f>
        <v>3500</v>
      </c>
      <c r="C16" s="34">
        <f>BRMW!J62</f>
        <v>86.5</v>
      </c>
      <c r="D16" s="40"/>
      <c r="E16" s="31" t="s">
        <v>118</v>
      </c>
      <c r="F16" s="37">
        <f>BRMM!M71</f>
        <v>0</v>
      </c>
      <c r="G16" s="34" t="e">
        <f>BRMM!J73</f>
        <v>#DIV/0!</v>
      </c>
      <c r="H16" s="40"/>
    </row>
    <row r="17" spans="1:8" x14ac:dyDescent="0.25">
      <c r="A17" s="31">
        <v>13</v>
      </c>
      <c r="B17" s="37">
        <f>BRMW!M65</f>
        <v>3500</v>
      </c>
      <c r="C17" s="34">
        <f>BRMW!J66</f>
        <v>73</v>
      </c>
      <c r="D17" s="40"/>
      <c r="E17" s="40"/>
      <c r="F17" s="41"/>
      <c r="G17" s="41"/>
      <c r="H17" s="40"/>
    </row>
    <row r="18" spans="1:8" x14ac:dyDescent="0.25">
      <c r="A18" s="31">
        <v>14</v>
      </c>
      <c r="B18" s="37">
        <f>BRMW!M69</f>
        <v>24990</v>
      </c>
      <c r="C18" s="34">
        <f>BRMW!J70</f>
        <v>117</v>
      </c>
      <c r="D18" s="40"/>
    </row>
    <row r="19" spans="1:8" x14ac:dyDescent="0.25">
      <c r="A19" s="31">
        <v>15</v>
      </c>
      <c r="B19" s="37">
        <f>BRMW!M73</f>
        <v>129990</v>
      </c>
      <c r="C19" s="34">
        <f>BRMW!J79</f>
        <v>96.219989229940751</v>
      </c>
      <c r="D19" s="40"/>
    </row>
    <row r="20" spans="1:8" x14ac:dyDescent="0.25">
      <c r="A20" s="31">
        <v>16</v>
      </c>
      <c r="B20" s="37">
        <f>BRMW!M82</f>
        <v>162050</v>
      </c>
      <c r="C20" s="34">
        <f>BRMW!J100</f>
        <v>91.021978401727864</v>
      </c>
      <c r="D20" s="40"/>
    </row>
    <row r="21" spans="1:8" x14ac:dyDescent="0.25">
      <c r="A21" s="31">
        <v>17</v>
      </c>
      <c r="B21" s="37">
        <f>BRMW!M103</f>
        <v>183050</v>
      </c>
      <c r="C21" s="34">
        <f>BRMW!J119</f>
        <v>93.819277246653911</v>
      </c>
      <c r="D21" s="40"/>
    </row>
    <row r="22" spans="1:8" x14ac:dyDescent="0.25">
      <c r="A22" s="31">
        <v>18</v>
      </c>
      <c r="B22" s="37">
        <f>BRMW!M122</f>
        <v>0</v>
      </c>
      <c r="C22" s="34" t="e">
        <f>BRMW!J124</f>
        <v>#DIV/0!</v>
      </c>
      <c r="D22" s="40"/>
    </row>
    <row r="23" spans="1:8" x14ac:dyDescent="0.25">
      <c r="A23" s="31">
        <v>19</v>
      </c>
      <c r="B23" s="37">
        <f>BRMW!M127</f>
        <v>0</v>
      </c>
      <c r="C23" s="34" t="e">
        <f>BRMW!J129</f>
        <v>#DIV/0!</v>
      </c>
      <c r="D23" s="40"/>
    </row>
    <row r="24" spans="1:8" x14ac:dyDescent="0.25">
      <c r="A24" s="31">
        <v>20</v>
      </c>
      <c r="B24" s="37">
        <f>BRMW!M132</f>
        <v>0</v>
      </c>
      <c r="C24" s="34" t="e">
        <f>BRMW!J134</f>
        <v>#DIV/0!</v>
      </c>
      <c r="D24" s="40"/>
    </row>
    <row r="25" spans="1:8" x14ac:dyDescent="0.25">
      <c r="A25" s="31">
        <v>21</v>
      </c>
      <c r="B25" s="37">
        <f>BRMW!M137</f>
        <v>0</v>
      </c>
      <c r="C25" s="34" t="e">
        <f>BRMW!J139</f>
        <v>#DIV/0!</v>
      </c>
      <c r="D25" s="40"/>
    </row>
    <row r="26" spans="1:8" x14ac:dyDescent="0.25">
      <c r="A26" s="31">
        <v>22</v>
      </c>
      <c r="B26" s="37">
        <f>BRMW!M142</f>
        <v>0</v>
      </c>
      <c r="C26" s="34" t="e">
        <f>BRMW!J144</f>
        <v>#DIV/0!</v>
      </c>
      <c r="D26" s="40"/>
    </row>
    <row r="27" spans="1:8" x14ac:dyDescent="0.25">
      <c r="A27" s="31">
        <v>23</v>
      </c>
      <c r="B27" s="37">
        <f>BRMW!M147</f>
        <v>0</v>
      </c>
      <c r="C27" s="34" t="e">
        <f>BRMW!J149</f>
        <v>#DIV/0!</v>
      </c>
      <c r="D27" s="40"/>
    </row>
    <row r="28" spans="1:8" x14ac:dyDescent="0.25">
      <c r="A28" s="31">
        <v>24</v>
      </c>
      <c r="B28" s="37">
        <f>BRMW!M152</f>
        <v>14511</v>
      </c>
      <c r="C28" s="34">
        <f>BRMW!J157</f>
        <v>102.20356970574048</v>
      </c>
      <c r="D28" s="40"/>
    </row>
    <row r="29" spans="1:8" x14ac:dyDescent="0.25">
      <c r="A29" s="31">
        <v>25</v>
      </c>
      <c r="B29" s="37">
        <f>BRMW!M160</f>
        <v>31542</v>
      </c>
      <c r="C29" s="34">
        <f>BRMW!J167</f>
        <v>99.834587217043932</v>
      </c>
      <c r="D29" s="40"/>
    </row>
    <row r="30" spans="1:8" x14ac:dyDescent="0.25">
      <c r="A30" s="31">
        <v>26</v>
      </c>
      <c r="B30" s="37">
        <f>BRMW!M170</f>
        <v>32095</v>
      </c>
      <c r="C30" s="34">
        <f>BRMW!J177</f>
        <v>99.743293347873504</v>
      </c>
      <c r="D30" s="40"/>
    </row>
    <row r="31" spans="1:8" x14ac:dyDescent="0.25">
      <c r="A31" s="31">
        <v>27</v>
      </c>
      <c r="B31" s="37">
        <f>BRMW!M180</f>
        <v>35000</v>
      </c>
      <c r="C31" s="34">
        <f>BRMW!J182</f>
        <v>100.2</v>
      </c>
      <c r="D31" s="40"/>
    </row>
    <row r="32" spans="1:8" x14ac:dyDescent="0.25">
      <c r="A32" s="31">
        <v>28</v>
      </c>
      <c r="B32" s="37">
        <f>BRMW!M185</f>
        <v>0</v>
      </c>
      <c r="C32" s="34" t="e">
        <f>BRMW!J187</f>
        <v>#DIV/0!</v>
      </c>
      <c r="D32" s="40"/>
    </row>
    <row r="33" spans="1:4" x14ac:dyDescent="0.25">
      <c r="A33" s="31">
        <v>29</v>
      </c>
      <c r="B33" s="37">
        <f>BRMW!M190</f>
        <v>0</v>
      </c>
      <c r="C33" s="34" t="e">
        <f>BRMW!J192</f>
        <v>#DIV/0!</v>
      </c>
      <c r="D33" s="40"/>
    </row>
    <row r="34" spans="1:4" x14ac:dyDescent="0.25">
      <c r="A34" s="31">
        <v>30</v>
      </c>
      <c r="B34" s="37">
        <f>BRMW!M195</f>
        <v>0</v>
      </c>
      <c r="C34" s="34" t="e">
        <f>BRMW!J197</f>
        <v>#DIV/0!</v>
      </c>
      <c r="D34" s="40"/>
    </row>
    <row r="35" spans="1:4" x14ac:dyDescent="0.25">
      <c r="A35" s="31">
        <v>31</v>
      </c>
      <c r="B35" s="37">
        <f>BRMW!M200</f>
        <v>0</v>
      </c>
      <c r="C35" s="34" t="e">
        <f>BRMW!J202</f>
        <v>#DIV/0!</v>
      </c>
      <c r="D35" s="40"/>
    </row>
    <row r="36" spans="1:4" x14ac:dyDescent="0.25">
      <c r="A36" s="31">
        <v>32</v>
      </c>
      <c r="B36" s="37">
        <f>BRMW!M205</f>
        <v>0</v>
      </c>
      <c r="C36" s="34" t="e">
        <f>BRMW!J207</f>
        <v>#DIV/0!</v>
      </c>
      <c r="D36" s="40"/>
    </row>
    <row r="37" spans="1:4" x14ac:dyDescent="0.25">
      <c r="A37" s="31">
        <v>33</v>
      </c>
      <c r="B37" s="37">
        <f>BRMW!M210</f>
        <v>0</v>
      </c>
      <c r="C37" s="34" t="e">
        <f>BRMW!J212</f>
        <v>#DIV/0!</v>
      </c>
      <c r="D37" s="40"/>
    </row>
    <row r="38" spans="1:4" x14ac:dyDescent="0.25">
      <c r="A38" s="31">
        <v>34</v>
      </c>
      <c r="B38" s="37">
        <f>BRMW!M215</f>
        <v>0</v>
      </c>
      <c r="C38" s="34" t="e">
        <f>BRMW!J217</f>
        <v>#DIV/0!</v>
      </c>
      <c r="D38" s="40"/>
    </row>
    <row r="39" spans="1:4" x14ac:dyDescent="0.25">
      <c r="A39" s="31">
        <v>35</v>
      </c>
      <c r="B39" s="37">
        <f>BRMW!M220</f>
        <v>0</v>
      </c>
      <c r="C39" s="34" t="e">
        <f>BRMW!J222</f>
        <v>#DIV/0!</v>
      </c>
      <c r="D39" s="40"/>
    </row>
    <row r="40" spans="1:4" x14ac:dyDescent="0.25">
      <c r="A40" s="31">
        <v>36</v>
      </c>
      <c r="B40" s="37">
        <f>BRMW!M225</f>
        <v>0</v>
      </c>
      <c r="C40" s="34" t="e">
        <f>BRMW!J227</f>
        <v>#DIV/0!</v>
      </c>
      <c r="D40" s="40"/>
    </row>
    <row r="41" spans="1:4" x14ac:dyDescent="0.25">
      <c r="A41" s="31">
        <v>37</v>
      </c>
      <c r="B41" s="37">
        <f>BRMW!M230</f>
        <v>0</v>
      </c>
      <c r="C41" s="34" t="e">
        <f>BRMW!J232</f>
        <v>#DIV/0!</v>
      </c>
      <c r="D41" s="40"/>
    </row>
    <row r="42" spans="1:4" x14ac:dyDescent="0.25">
      <c r="A42" s="31">
        <v>38</v>
      </c>
      <c r="B42" s="37">
        <f>BRMW!M235</f>
        <v>0</v>
      </c>
      <c r="C42" s="34" t="e">
        <f>BRMW!J237</f>
        <v>#DIV/0!</v>
      </c>
      <c r="D42" s="40"/>
    </row>
    <row r="43" spans="1:4" x14ac:dyDescent="0.25">
      <c r="A43" s="31">
        <v>39</v>
      </c>
      <c r="B43" s="37">
        <f>BRMW!M240</f>
        <v>0</v>
      </c>
      <c r="C43" s="34" t="e">
        <f>BRMW!J242</f>
        <v>#DIV/0!</v>
      </c>
      <c r="D43" s="40"/>
    </row>
    <row r="44" spans="1:4" x14ac:dyDescent="0.25">
      <c r="A44" s="31">
        <v>40</v>
      </c>
      <c r="B44" s="37">
        <f>BRMW!M245</f>
        <v>0</v>
      </c>
      <c r="C44" s="34" t="e">
        <f>BRMW!J247</f>
        <v>#DIV/0!</v>
      </c>
      <c r="D44" s="40"/>
    </row>
    <row r="45" spans="1:4" x14ac:dyDescent="0.25">
      <c r="A45" s="31">
        <v>41</v>
      </c>
      <c r="B45" s="37">
        <f>BRMW!M250</f>
        <v>0</v>
      </c>
      <c r="C45" s="34" t="e">
        <f>BRMW!J252</f>
        <v>#DIV/0!</v>
      </c>
      <c r="D45" s="40"/>
    </row>
    <row r="46" spans="1:4" x14ac:dyDescent="0.25">
      <c r="A46" s="31">
        <v>42</v>
      </c>
      <c r="B46" s="37">
        <f>BRMW!M255</f>
        <v>0</v>
      </c>
      <c r="C46" s="34" t="e">
        <f>BRMW!J257</f>
        <v>#DIV/0!</v>
      </c>
      <c r="D46" s="40"/>
    </row>
    <row r="47" spans="1:4" x14ac:dyDescent="0.25">
      <c r="A47" s="31">
        <v>43</v>
      </c>
      <c r="B47" s="37">
        <f>BRMW!M260</f>
        <v>0</v>
      </c>
      <c r="C47" s="34" t="e">
        <f>BRMW!J262</f>
        <v>#DIV/0!</v>
      </c>
      <c r="D47" s="40"/>
    </row>
    <row r="48" spans="1:4" x14ac:dyDescent="0.25">
      <c r="A48" s="31">
        <v>44</v>
      </c>
      <c r="B48" s="37">
        <f>BRMW!M265</f>
        <v>0</v>
      </c>
      <c r="C48" s="34" t="e">
        <f>BRMW!J267</f>
        <v>#DIV/0!</v>
      </c>
      <c r="D48" s="40"/>
    </row>
    <row r="49" spans="1:4" x14ac:dyDescent="0.25">
      <c r="A49" s="31">
        <v>45</v>
      </c>
      <c r="B49" s="37">
        <f>BRMW!M270</f>
        <v>0</v>
      </c>
      <c r="C49" s="34" t="e">
        <f>BRMW!J272</f>
        <v>#DIV/0!</v>
      </c>
      <c r="D49" s="40"/>
    </row>
    <row r="50" spans="1:4" x14ac:dyDescent="0.25">
      <c r="A50" s="31">
        <v>46</v>
      </c>
      <c r="B50" s="37">
        <f>BRMW!M275</f>
        <v>0</v>
      </c>
      <c r="C50" s="34" t="e">
        <f>BRMW!J277</f>
        <v>#DIV/0!</v>
      </c>
      <c r="D50" s="40"/>
    </row>
    <row r="51" spans="1:4" x14ac:dyDescent="0.25">
      <c r="A51" s="31">
        <v>47</v>
      </c>
      <c r="B51" s="37">
        <f>BRMW!M280</f>
        <v>0</v>
      </c>
      <c r="C51" s="34" t="e">
        <f>BRMW!J282</f>
        <v>#DIV/0!</v>
      </c>
      <c r="D51" s="40"/>
    </row>
    <row r="52" spans="1:4" x14ac:dyDescent="0.25">
      <c r="A52" s="31">
        <v>48</v>
      </c>
      <c r="B52" s="37">
        <f>BRMW!M285</f>
        <v>0</v>
      </c>
      <c r="C52" s="34" t="e">
        <f>BRMW!J287</f>
        <v>#DIV/0!</v>
      </c>
      <c r="D52" s="40"/>
    </row>
    <row r="53" spans="1:4" x14ac:dyDescent="0.25">
      <c r="A53" s="31">
        <v>49</v>
      </c>
      <c r="B53" s="37">
        <f>BRMW!M290</f>
        <v>0</v>
      </c>
      <c r="C53" s="34" t="e">
        <f>BRMW!J292</f>
        <v>#DIV/0!</v>
      </c>
      <c r="D53" s="40"/>
    </row>
    <row r="54" spans="1:4" x14ac:dyDescent="0.25">
      <c r="A54" s="31">
        <v>50</v>
      </c>
      <c r="B54" s="37">
        <f>BRMW!M295</f>
        <v>0</v>
      </c>
      <c r="C54" s="34" t="e">
        <f>BRMW!J297</f>
        <v>#DIV/0!</v>
      </c>
      <c r="D54" s="40"/>
    </row>
    <row r="55" spans="1:4" x14ac:dyDescent="0.25">
      <c r="A55" s="31">
        <v>51</v>
      </c>
      <c r="B55" s="37">
        <f>BRMW!M300</f>
        <v>0</v>
      </c>
      <c r="C55" s="34" t="e">
        <f>BRMW!J302</f>
        <v>#DIV/0!</v>
      </c>
      <c r="D55" s="40"/>
    </row>
    <row r="56" spans="1:4" x14ac:dyDescent="0.25">
      <c r="A56" s="31">
        <v>52</v>
      </c>
      <c r="B56" s="37">
        <f>BRMW!M305</f>
        <v>0</v>
      </c>
      <c r="C56" s="34" t="e">
        <f>BRMW!J307</f>
        <v>#DIV/0!</v>
      </c>
      <c r="D56" s="40"/>
    </row>
    <row r="57" spans="1:4" ht="15.75" thickBot="1" x14ac:dyDescent="0.3">
      <c r="A57" s="32">
        <v>53</v>
      </c>
      <c r="B57" s="38">
        <f>BRMW!M310</f>
        <v>0</v>
      </c>
      <c r="C57" s="35" t="e">
        <f>BRMW!J312</f>
        <v>#DIV/0!</v>
      </c>
      <c r="D57" s="40"/>
    </row>
    <row r="58" spans="1:4" x14ac:dyDescent="0.25">
      <c r="A58" s="40"/>
      <c r="B58" s="57"/>
      <c r="C58" s="57"/>
      <c r="D58" s="40"/>
    </row>
  </sheetData>
  <mergeCells count="7">
    <mergeCell ref="I3:K3"/>
    <mergeCell ref="M3:O3"/>
    <mergeCell ref="Q3:S3"/>
    <mergeCell ref="U3:W3"/>
    <mergeCell ref="A1:W2"/>
    <mergeCell ref="A3:C3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7</vt:i4>
      </vt:variant>
    </vt:vector>
  </HeadingPairs>
  <TitlesOfParts>
    <vt:vector size="7" baseType="lpstr">
      <vt:lpstr>BRMW</vt:lpstr>
      <vt:lpstr>BRMM</vt:lpstr>
      <vt:lpstr>BRMQ</vt:lpstr>
      <vt:lpstr>BRMGS</vt:lpstr>
      <vt:lpstr>BRMGN_WS&amp;CS</vt:lpstr>
      <vt:lpstr>BRMGY</vt:lpstr>
      <vt:lpstr>Centralizator Volume &amp; PMP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2006-11-28T13:39:51Z</dcterms:created>
  <dcterms:modified xsi:type="dcterms:W3CDTF">2020-06-11T10:38:37Z</dcterms:modified>
</cp:coreProperties>
</file>